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.alasmar\Desktop\Monthly\INT\2021\"/>
    </mc:Choice>
  </mc:AlternateContent>
  <xr:revisionPtr revIDLastSave="0" documentId="13_ncr:1_{B64FE999-16D6-415A-AAEC-2FF80897E49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-Transit Carg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2" l="1"/>
  <c r="M18" i="2"/>
  <c r="N18" i="2"/>
  <c r="O18" i="2"/>
  <c r="I20" i="2"/>
  <c r="F19" i="2"/>
  <c r="F20" i="2" s="1"/>
  <c r="E19" i="2"/>
  <c r="E20" i="2" s="1"/>
  <c r="D19" i="2"/>
  <c r="D20" i="2" s="1"/>
  <c r="J18" i="2"/>
  <c r="J20" i="2" s="1"/>
  <c r="I18" i="2"/>
  <c r="H18" i="2"/>
  <c r="H20" i="2" s="1"/>
  <c r="F18" i="2"/>
  <c r="E18" i="2"/>
  <c r="D18" i="2"/>
  <c r="K17" i="2"/>
  <c r="G17" i="2"/>
  <c r="K16" i="2"/>
  <c r="G16" i="2"/>
  <c r="K15" i="2"/>
  <c r="G15" i="2"/>
  <c r="P14" i="2"/>
  <c r="N14" i="2"/>
  <c r="M14" i="2"/>
  <c r="L14" i="2"/>
  <c r="K14" i="2"/>
  <c r="O14" i="2" s="1"/>
  <c r="G14" i="2"/>
  <c r="P13" i="2"/>
  <c r="N13" i="2"/>
  <c r="M13" i="2"/>
  <c r="L13" i="2"/>
  <c r="K13" i="2"/>
  <c r="O13" i="2" s="1"/>
  <c r="G13" i="2"/>
  <c r="P12" i="2"/>
  <c r="N12" i="2"/>
  <c r="M12" i="2"/>
  <c r="L12" i="2"/>
  <c r="K12" i="2"/>
  <c r="O12" i="2" s="1"/>
  <c r="G12" i="2"/>
  <c r="P11" i="2"/>
  <c r="N11" i="2"/>
  <c r="M11" i="2"/>
  <c r="L11" i="2"/>
  <c r="K11" i="2"/>
  <c r="O11" i="2" s="1"/>
  <c r="G11" i="2"/>
  <c r="P10" i="2"/>
  <c r="N10" i="2"/>
  <c r="M10" i="2"/>
  <c r="L10" i="2"/>
  <c r="K10" i="2"/>
  <c r="O10" i="2" s="1"/>
  <c r="G10" i="2"/>
  <c r="G18" i="2" s="1"/>
  <c r="P9" i="2"/>
  <c r="N9" i="2"/>
  <c r="M9" i="2"/>
  <c r="L9" i="2"/>
  <c r="K9" i="2"/>
  <c r="O9" i="2" s="1"/>
  <c r="G9" i="2"/>
  <c r="P8" i="2"/>
  <c r="N8" i="2"/>
  <c r="M8" i="2"/>
  <c r="L8" i="2"/>
  <c r="K8" i="2"/>
  <c r="O8" i="2" s="1"/>
  <c r="G8" i="2"/>
  <c r="P7" i="2"/>
  <c r="N7" i="2"/>
  <c r="M7" i="2"/>
  <c r="L7" i="2"/>
  <c r="K7" i="2"/>
  <c r="K18" i="2" s="1"/>
  <c r="G7" i="2"/>
  <c r="N6" i="2"/>
  <c r="M6" i="2"/>
  <c r="L6" i="2"/>
  <c r="K6" i="2"/>
  <c r="O6" i="2" s="1"/>
  <c r="G6" i="2"/>
  <c r="G19" i="2" s="1"/>
  <c r="G20" i="2" s="1"/>
  <c r="K20" i="2" l="1"/>
  <c r="O7" i="2"/>
</calcChain>
</file>

<file path=xl/sharedStrings.xml><?xml version="1.0" encoding="utf-8"?>
<sst xmlns="http://schemas.openxmlformats.org/spreadsheetml/2006/main" count="32" uniqueCount="23">
  <si>
    <t>Cargo split</t>
  </si>
  <si>
    <t>Total</t>
  </si>
  <si>
    <t>YTD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</si>
  <si>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</si>
  <si>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</si>
  <si>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</si>
  <si>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</si>
  <si>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</si>
  <si>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</si>
  <si>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</si>
  <si>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</si>
  <si>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</si>
  <si>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</si>
  <si>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</si>
  <si>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</si>
  <si>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TIR</t>
  </si>
  <si>
    <t>QIZ</t>
  </si>
  <si>
    <t>Other INT</t>
  </si>
  <si>
    <t>Total INT</t>
  </si>
  <si>
    <t>Month</t>
  </si>
  <si>
    <t>MoM%</t>
  </si>
  <si>
    <t>Growth</t>
  </si>
  <si>
    <t>INT IMPORT FULL TEUs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</si>
</sst>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165" fontId="4" fillId="0" borderId="5" xfId="0" applyNumberFormat="1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5" fontId="0" fillId="0" borderId="34" xfId="0" applyNumberFormat="1" applyBorder="1" applyAlignment="1">
      <alignment horizontal="center" vertical="center"/>
    </xf>
    <xf numFmtId="164" fontId="3" fillId="0" borderId="8" xfId="0" applyNumberFormat="1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3" fillId="0" borderId="17" xfId="0" applyNumberFormat="1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65" fontId="0" fillId="0" borderId="35" xfId="0" applyNumberForma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E631B-373F-4C1D-B8D2-62CBF31F1111}">
  <dimension ref="C2:P20"/>
  <sheetViews>
    <sheetView showGridLines="0" tabSelected="1" workbookViewId="0">
      <selection activeCell="M29" sqref="M29"/>
    </sheetView>
  </sheetViews>
  <sheetFormatPr defaultRowHeight="15" x14ac:dyDescent="0.25"/>
  <cols>
    <col min="3" max="3" width="10.85546875" bestFit="1" customWidth="1"/>
    <col min="4" max="4" width="8.85546875" bestFit="1" customWidth="1"/>
    <col min="5" max="5" width="7.42578125" customWidth="1"/>
    <col min="6" max="6" width="9.5703125" bestFit="1" customWidth="1"/>
    <col min="7" max="7" width="7.5703125" customWidth="1"/>
    <col min="8" max="8" width="8.85546875" bestFit="1" customWidth="1"/>
    <col min="9" max="9" width="7.42578125" customWidth="1"/>
    <col min="10" max="10" width="9.5703125" bestFit="1" customWidth="1"/>
    <col min="11" max="11" width="5" bestFit="1" customWidth="1"/>
    <col min="12" max="12" width="7.85546875" bestFit="1" customWidth="1"/>
    <col min="13" max="13" width="8.140625" bestFit="1" customWidth="1"/>
    <col min="14" max="14" width="9.5703125" bestFit="1" customWidth="1"/>
    <col min="15" max="15" width="7.85546875" bestFit="1" customWidth="1"/>
    <col min="16" max="16" width="8.5703125" customWidth="1"/>
    <col min="17" max="17" width="5" bestFit="1" customWidth="1"/>
  </cols>
  <sheetData>
    <row r="2" spans="3:16" ht="15.75" thickBot="1" x14ac:dyDescent="0.3"/>
    <row r="3" spans="3:16" ht="19.5" thickBot="1" x14ac:dyDescent="0.3">
      <c r="C3" s="47" t="s">
        <v>22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45"/>
    </row>
    <row r="4" spans="3:16" ht="15.75" thickBot="1" x14ac:dyDescent="0.3">
      <c r="C4" s="50" t="s">
        <v>19</v>
      </c>
      <c r="D4" s="52">
        <v>2020</v>
      </c>
      <c r="E4" s="53"/>
      <c r="F4" s="53"/>
      <c r="G4" s="54"/>
      <c r="H4" s="52">
        <v>2021</v>
      </c>
      <c r="I4" s="53"/>
      <c r="J4" s="53"/>
      <c r="K4" s="54"/>
      <c r="L4" s="52" t="s">
        <v>21</v>
      </c>
      <c r="M4" s="53"/>
      <c r="N4" s="53"/>
      <c r="O4" s="54"/>
      <c r="P4" s="10" t="s">
        <v>20</v>
      </c>
    </row>
    <row r="5" spans="3:16" ht="15.75" thickBot="1" x14ac:dyDescent="0.3">
      <c r="C5" s="51"/>
      <c r="D5" s="46" t="s">
        <v>18</v>
      </c>
      <c r="E5" s="7" t="s">
        <v>15</v>
      </c>
      <c r="F5" s="7" t="s">
        <v>17</v>
      </c>
      <c r="G5" s="7" t="s">
        <v>16</v>
      </c>
      <c r="H5" s="46" t="s">
        <v>18</v>
      </c>
      <c r="I5" s="7" t="s">
        <v>15</v>
      </c>
      <c r="J5" s="7" t="s">
        <v>17</v>
      </c>
      <c r="K5" s="7" t="s">
        <v>16</v>
      </c>
      <c r="L5" s="9" t="s">
        <v>1</v>
      </c>
      <c r="M5" s="8" t="s">
        <v>15</v>
      </c>
      <c r="N5" s="7" t="s">
        <v>17</v>
      </c>
      <c r="O5" s="6" t="s">
        <v>16</v>
      </c>
      <c r="P5" s="10" t="s">
        <v>15</v>
      </c>
    </row>
    <row r="6" spans="3:16" x14ac:dyDescent="0.25">
      <c r="C6" s="11" t="s">
        <v>14</v>
      </c>
      <c r="D6" s="12">
        <v>1834</v>
      </c>
      <c r="E6" s="13">
        <v>1364</v>
      </c>
      <c r="F6" s="14">
        <v>119</v>
      </c>
      <c r="G6" s="15">
        <f>D6-(E6+F6)</f>
        <v>351</v>
      </c>
      <c r="H6" s="12">
        <v>1040</v>
      </c>
      <c r="I6" s="13">
        <v>582</v>
      </c>
      <c r="J6" s="14">
        <v>119</v>
      </c>
      <c r="K6" s="15">
        <f>H6-(I6+J6)</f>
        <v>339</v>
      </c>
      <c r="L6" s="4">
        <f t="shared" ref="L6:O14" si="0">(H6-D6)/D6</f>
        <v>-0.43293347873500543</v>
      </c>
      <c r="M6" s="3">
        <f t="shared" si="0"/>
        <v>-0.57331378299120239</v>
      </c>
      <c r="N6" s="2">
        <f t="shared" si="0"/>
        <v>0</v>
      </c>
      <c r="O6" s="5">
        <f t="shared" si="0"/>
        <v>-3.4188034188034191E-2</v>
      </c>
      <c r="P6" s="43"/>
    </row>
    <row r="7" spans="3:16" x14ac:dyDescent="0.25">
      <c r="C7" s="17" t="s">
        <v>13</v>
      </c>
      <c r="D7" s="18">
        <v>1192</v>
      </c>
      <c r="E7" s="19">
        <v>651</v>
      </c>
      <c r="F7" s="20">
        <v>76</v>
      </c>
      <c r="G7" s="21">
        <f t="shared" ref="G7:G16" si="1">D7-(E7+F7)</f>
        <v>465</v>
      </c>
      <c r="H7" s="18">
        <v>830</v>
      </c>
      <c r="I7" s="19">
        <v>398</v>
      </c>
      <c r="J7" s="20">
        <v>122</v>
      </c>
      <c r="K7" s="21">
        <f t="shared" ref="K7:K13" si="2">H7-(I7+J7)</f>
        <v>310</v>
      </c>
      <c r="L7" s="4">
        <f t="shared" si="0"/>
        <v>-0.30369127516778521</v>
      </c>
      <c r="M7" s="3">
        <f t="shared" si="0"/>
        <v>-0.38863287250384027</v>
      </c>
      <c r="N7" s="2">
        <f t="shared" si="0"/>
        <v>0.60526315789473684</v>
      </c>
      <c r="O7" s="5">
        <f t="shared" si="0"/>
        <v>-0.33333333333333331</v>
      </c>
      <c r="P7" s="16">
        <f t="shared" ref="P7:P13" si="3">I7/I6-1</f>
        <v>-0.31615120274914088</v>
      </c>
    </row>
    <row r="8" spans="3:16" x14ac:dyDescent="0.25">
      <c r="C8" s="17" t="s">
        <v>12</v>
      </c>
      <c r="D8" s="18">
        <v>1336</v>
      </c>
      <c r="E8" s="19">
        <v>866</v>
      </c>
      <c r="F8" s="20">
        <v>35</v>
      </c>
      <c r="G8" s="21">
        <f t="shared" si="1"/>
        <v>435</v>
      </c>
      <c r="H8" s="18">
        <v>1290</v>
      </c>
      <c r="I8" s="19">
        <v>626</v>
      </c>
      <c r="J8" s="20">
        <v>214</v>
      </c>
      <c r="K8" s="21">
        <f t="shared" si="2"/>
        <v>450</v>
      </c>
      <c r="L8" s="4">
        <f t="shared" si="0"/>
        <v>-3.4431137724550899E-2</v>
      </c>
      <c r="M8" s="3">
        <f t="shared" si="0"/>
        <v>-0.27713625866050806</v>
      </c>
      <c r="N8" s="2">
        <f t="shared" si="0"/>
        <v>5.1142857142857139</v>
      </c>
      <c r="O8" s="5">
        <f t="shared" si="0"/>
        <v>3.4482758620689655E-2</v>
      </c>
      <c r="P8" s="16">
        <f t="shared" si="3"/>
        <v>0.57286432160804024</v>
      </c>
    </row>
    <row r="9" spans="3:16" x14ac:dyDescent="0.25">
      <c r="C9" s="17" t="s">
        <v>11</v>
      </c>
      <c r="D9" s="18">
        <v>1435</v>
      </c>
      <c r="E9" s="19">
        <v>853</v>
      </c>
      <c r="F9" s="20">
        <v>26</v>
      </c>
      <c r="G9" s="21">
        <f t="shared" si="1"/>
        <v>556</v>
      </c>
      <c r="H9" s="18">
        <v>1495</v>
      </c>
      <c r="I9" s="19">
        <v>655</v>
      </c>
      <c r="J9" s="20">
        <v>532</v>
      </c>
      <c r="K9" s="21">
        <f t="shared" si="2"/>
        <v>308</v>
      </c>
      <c r="L9" s="4">
        <f t="shared" si="0"/>
        <v>4.1811846689895474E-2</v>
      </c>
      <c r="M9" s="3">
        <f t="shared" si="0"/>
        <v>-0.2321219226260258</v>
      </c>
      <c r="N9" s="2">
        <f t="shared" si="0"/>
        <v>19.46153846153846</v>
      </c>
      <c r="O9" s="5">
        <f t="shared" si="0"/>
        <v>-0.4460431654676259</v>
      </c>
      <c r="P9" s="16">
        <f t="shared" si="3"/>
        <v>4.6325878594249303E-2</v>
      </c>
    </row>
    <row r="10" spans="3:16" x14ac:dyDescent="0.25">
      <c r="C10" s="17" t="s">
        <v>10</v>
      </c>
      <c r="D10" s="18">
        <v>1909</v>
      </c>
      <c r="E10" s="19">
        <v>1392</v>
      </c>
      <c r="F10" s="20">
        <v>159</v>
      </c>
      <c r="G10" s="21">
        <f t="shared" si="1"/>
        <v>358</v>
      </c>
      <c r="H10" s="18">
        <v>1844</v>
      </c>
      <c r="I10" s="19">
        <v>593</v>
      </c>
      <c r="J10" s="20">
        <v>685</v>
      </c>
      <c r="K10" s="21">
        <f t="shared" si="2"/>
        <v>566</v>
      </c>
      <c r="L10" s="4">
        <f t="shared" si="0"/>
        <v>-3.4049240440020952E-2</v>
      </c>
      <c r="M10" s="3">
        <f t="shared" si="0"/>
        <v>-0.5739942528735632</v>
      </c>
      <c r="N10" s="2">
        <f t="shared" si="0"/>
        <v>3.308176100628931</v>
      </c>
      <c r="O10" s="5">
        <f t="shared" si="0"/>
        <v>0.58100558659217882</v>
      </c>
      <c r="P10" s="16">
        <f t="shared" si="3"/>
        <v>-9.4656488549618278E-2</v>
      </c>
    </row>
    <row r="11" spans="3:16" x14ac:dyDescent="0.25">
      <c r="C11" s="17" t="s">
        <v>9</v>
      </c>
      <c r="D11" s="18">
        <v>1475</v>
      </c>
      <c r="E11" s="19">
        <v>935</v>
      </c>
      <c r="F11" s="20">
        <v>93</v>
      </c>
      <c r="G11" s="21">
        <f t="shared" si="1"/>
        <v>447</v>
      </c>
      <c r="H11" s="18">
        <v>1743</v>
      </c>
      <c r="I11" s="19">
        <v>531</v>
      </c>
      <c r="J11" s="20">
        <v>830</v>
      </c>
      <c r="K11" s="21">
        <f>H11-(I11+J11)</f>
        <v>382</v>
      </c>
      <c r="L11" s="4">
        <f t="shared" si="0"/>
        <v>0.18169491525423728</v>
      </c>
      <c r="M11" s="3">
        <f t="shared" si="0"/>
        <v>-0.43208556149732619</v>
      </c>
      <c r="N11" s="2">
        <f t="shared" si="0"/>
        <v>7.924731182795699</v>
      </c>
      <c r="O11" s="5">
        <f t="shared" si="0"/>
        <v>-0.14541387024608501</v>
      </c>
      <c r="P11" s="16">
        <f t="shared" si="3"/>
        <v>-0.10455311973018555</v>
      </c>
    </row>
    <row r="12" spans="3:16" x14ac:dyDescent="0.25">
      <c r="C12" s="17" t="s">
        <v>8</v>
      </c>
      <c r="D12" s="18">
        <v>1342</v>
      </c>
      <c r="E12" s="19">
        <v>951</v>
      </c>
      <c r="F12" s="20">
        <v>92</v>
      </c>
      <c r="G12" s="21">
        <f t="shared" si="1"/>
        <v>299</v>
      </c>
      <c r="H12" s="18">
        <v>1607</v>
      </c>
      <c r="I12" s="19">
        <v>473</v>
      </c>
      <c r="J12" s="20">
        <v>606</v>
      </c>
      <c r="K12" s="21">
        <f t="shared" si="2"/>
        <v>528</v>
      </c>
      <c r="L12" s="4">
        <f t="shared" si="0"/>
        <v>0.19746646795827125</v>
      </c>
      <c r="M12" s="3">
        <f t="shared" si="0"/>
        <v>-0.50262881177707674</v>
      </c>
      <c r="N12" s="2">
        <f t="shared" si="0"/>
        <v>5.5869565217391308</v>
      </c>
      <c r="O12" s="5">
        <f t="shared" si="0"/>
        <v>0.76588628762541811</v>
      </c>
      <c r="P12" s="16">
        <f t="shared" si="3"/>
        <v>-0.10922787193973638</v>
      </c>
    </row>
    <row r="13" spans="3:16" x14ac:dyDescent="0.25">
      <c r="C13" s="17" t="s">
        <v>7</v>
      </c>
      <c r="D13" s="18">
        <v>1795</v>
      </c>
      <c r="E13" s="19">
        <v>1005</v>
      </c>
      <c r="F13" s="20">
        <v>35</v>
      </c>
      <c r="G13" s="21">
        <f t="shared" si="1"/>
        <v>755</v>
      </c>
      <c r="H13" s="18">
        <v>2405</v>
      </c>
      <c r="I13" s="19">
        <v>316</v>
      </c>
      <c r="J13" s="20">
        <v>1491</v>
      </c>
      <c r="K13" s="21">
        <f t="shared" si="2"/>
        <v>598</v>
      </c>
      <c r="L13" s="4">
        <f t="shared" si="0"/>
        <v>0.33983286908077992</v>
      </c>
      <c r="M13" s="3">
        <f t="shared" si="0"/>
        <v>-0.6855721393034826</v>
      </c>
      <c r="N13" s="2">
        <f t="shared" si="0"/>
        <v>41.6</v>
      </c>
      <c r="O13" s="5">
        <f t="shared" si="0"/>
        <v>-0.20794701986754968</v>
      </c>
      <c r="P13" s="16">
        <f t="shared" si="3"/>
        <v>-0.33192389006342493</v>
      </c>
    </row>
    <row r="14" spans="3:16" x14ac:dyDescent="0.25">
      <c r="C14" s="17" t="s">
        <v>6</v>
      </c>
      <c r="D14" s="18">
        <v>1429</v>
      </c>
      <c r="E14" s="19">
        <v>965</v>
      </c>
      <c r="F14" s="20">
        <v>105</v>
      </c>
      <c r="G14" s="21">
        <f t="shared" si="1"/>
        <v>359</v>
      </c>
      <c r="H14" s="18">
        <v>2164</v>
      </c>
      <c r="I14" s="19">
        <v>750</v>
      </c>
      <c r="J14" s="20">
        <v>1605</v>
      </c>
      <c r="K14" s="21">
        <f>H14-(I14+J14)</f>
        <v>-191</v>
      </c>
      <c r="L14" s="4">
        <f>(H14-D14)/D14</f>
        <v>0.51434569629111271</v>
      </c>
      <c r="M14" s="3">
        <f t="shared" si="0"/>
        <v>-0.22279792746113988</v>
      </c>
      <c r="N14" s="2">
        <f t="shared" si="0"/>
        <v>14.285714285714286</v>
      </c>
      <c r="O14" s="5">
        <f>(K14-G14)/G14</f>
        <v>-1.532033426183844</v>
      </c>
      <c r="P14" s="16">
        <f>I14/I13-1</f>
        <v>1.3734177215189876</v>
      </c>
    </row>
    <row r="15" spans="3:16" x14ac:dyDescent="0.25">
      <c r="C15" s="17" t="s">
        <v>5</v>
      </c>
      <c r="D15" s="18">
        <v>1617</v>
      </c>
      <c r="E15" s="19">
        <v>1082</v>
      </c>
      <c r="F15" s="20">
        <v>173</v>
      </c>
      <c r="G15" s="21">
        <f t="shared" si="1"/>
        <v>362</v>
      </c>
      <c r="H15" s="18"/>
      <c r="I15" s="19"/>
      <c r="J15" s="20"/>
      <c r="K15" s="21">
        <f>H15-(I15+J15)</f>
        <v>0</v>
      </c>
      <c r="L15" s="4"/>
      <c r="M15" s="3"/>
      <c r="N15" s="2"/>
      <c r="O15" s="1"/>
      <c r="P15" s="16"/>
    </row>
    <row r="16" spans="3:16" x14ac:dyDescent="0.25">
      <c r="C16" s="17" t="s">
        <v>4</v>
      </c>
      <c r="D16" s="18">
        <v>1764</v>
      </c>
      <c r="E16" s="19">
        <v>1182</v>
      </c>
      <c r="F16" s="20">
        <v>87</v>
      </c>
      <c r="G16" s="21">
        <f t="shared" si="1"/>
        <v>495</v>
      </c>
      <c r="H16" s="18"/>
      <c r="I16" s="19"/>
      <c r="J16" s="20"/>
      <c r="K16" s="21">
        <f>H16-(I16+J16)</f>
        <v>0</v>
      </c>
      <c r="L16" s="4"/>
      <c r="M16" s="3"/>
      <c r="N16" s="2"/>
      <c r="O16" s="1"/>
      <c r="P16" s="16"/>
    </row>
    <row r="17" spans="3:16" ht="15.75" thickBot="1" x14ac:dyDescent="0.3">
      <c r="C17" s="22" t="s">
        <v>3</v>
      </c>
      <c r="D17" s="23">
        <v>1998</v>
      </c>
      <c r="E17" s="24">
        <v>1424</v>
      </c>
      <c r="F17" s="25">
        <v>74</v>
      </c>
      <c r="G17" s="26">
        <f>D17-(E17+F17)</f>
        <v>500</v>
      </c>
      <c r="H17" s="23"/>
      <c r="I17" s="24"/>
      <c r="J17" s="25"/>
      <c r="K17" s="21">
        <f>H17-(I17+J17)</f>
        <v>0</v>
      </c>
      <c r="L17" s="4"/>
      <c r="M17" s="3"/>
      <c r="N17" s="2"/>
      <c r="O17" s="1"/>
      <c r="P17" s="44"/>
    </row>
    <row r="18" spans="3:16" x14ac:dyDescent="0.25">
      <c r="C18" s="27" t="s">
        <v>2</v>
      </c>
      <c r="D18" s="12">
        <f>SUM(D6:D14)</f>
        <v>13747</v>
      </c>
      <c r="E18" s="14">
        <f>SUM(E6:E14)</f>
        <v>8982</v>
      </c>
      <c r="F18" s="14">
        <f>SUM(F6:F14)</f>
        <v>740</v>
      </c>
      <c r="G18" s="15">
        <f>SUM(G6:G14)</f>
        <v>4025</v>
      </c>
      <c r="H18" s="12">
        <f>SUM(H6:H17)</f>
        <v>14418</v>
      </c>
      <c r="I18" s="14">
        <f>SUM(I6:I17)</f>
        <v>4924</v>
      </c>
      <c r="J18" s="14">
        <f>SUM(J6:J17)</f>
        <v>6204</v>
      </c>
      <c r="K18" s="15">
        <f>SUM(K6:K17)</f>
        <v>3290</v>
      </c>
      <c r="L18" s="28">
        <f>H18/D18-1</f>
        <v>4.8810649596275457E-2</v>
      </c>
      <c r="M18" s="29">
        <f>I18/E18-1</f>
        <v>-0.45179247383656196</v>
      </c>
      <c r="N18" s="29">
        <f>J18/F18-1</f>
        <v>7.3837837837837839</v>
      </c>
      <c r="O18" s="30">
        <f>K18/G18-1</f>
        <v>-0.18260869565217386</v>
      </c>
      <c r="P18" s="31"/>
    </row>
    <row r="19" spans="3:16" x14ac:dyDescent="0.25">
      <c r="C19" s="32" t="s">
        <v>1</v>
      </c>
      <c r="D19" s="18">
        <f>SUM(D6:D17)</f>
        <v>19126</v>
      </c>
      <c r="E19" s="20">
        <f>SUM(E6:E17)</f>
        <v>12670</v>
      </c>
      <c r="F19" s="20">
        <f>SUM(F6:F17)</f>
        <v>1074</v>
      </c>
      <c r="G19" s="21">
        <f>SUM(G6:G17)</f>
        <v>5382</v>
      </c>
      <c r="H19" s="18"/>
      <c r="I19" s="20"/>
      <c r="J19" s="20"/>
      <c r="K19" s="21"/>
      <c r="L19" s="33"/>
      <c r="M19" s="34"/>
      <c r="N19" s="34"/>
      <c r="O19" s="35"/>
      <c r="P19" s="31"/>
    </row>
    <row r="20" spans="3:16" ht="15.75" thickBot="1" x14ac:dyDescent="0.3">
      <c r="C20" s="36" t="s">
        <v>0</v>
      </c>
      <c r="D20" s="37">
        <f>D19/D19</f>
        <v>1</v>
      </c>
      <c r="E20" s="38">
        <f>E19/D19</f>
        <v>0.66244902227334523</v>
      </c>
      <c r="F20" s="38">
        <f>F19/D19</f>
        <v>5.6153926592073619E-2</v>
      </c>
      <c r="G20" s="39">
        <f>G19/D19</f>
        <v>0.28139705113458119</v>
      </c>
      <c r="H20" s="37">
        <f>H18/H18</f>
        <v>1</v>
      </c>
      <c r="I20" s="38">
        <f>I18/H18</f>
        <v>0.34151754751005686</v>
      </c>
      <c r="J20" s="38">
        <f>J18/H18</f>
        <v>0.43029546400332919</v>
      </c>
      <c r="K20" s="39">
        <f>K18/H18</f>
        <v>0.22818698848661395</v>
      </c>
      <c r="L20" s="40"/>
      <c r="M20" s="41"/>
      <c r="N20" s="41"/>
      <c r="O20" s="42"/>
    </row>
  </sheetData>
  <mergeCells count="5">
    <mergeCell ref="C3:O3"/>
    <mergeCell ref="C4:C5"/>
    <mergeCell ref="D4:G4"/>
    <mergeCell ref="H4:K4"/>
    <mergeCell ref="L4:O4"/>
  </mergeCells>
  <conditionalFormatting sqref="D6:G17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{052968DF-CFD8-40FA-876C-D758B810A56D}</x14:id>
        </ext>
      </extLst>
    </cfRule>
  </conditionalFormatting>
  <conditionalFormatting sqref="H6:K17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{8174A8FB-5C11-46DA-BDFF-7DCE255F7542}</x14:id>
        </ext>
      </extLst>
    </cfRule>
  </conditionalFormatting>
  <conditionalFormatting sqref="L6:M17">
    <cfRule type="top10" dxfId="5" priority="6" percent="1" rank="10"/>
  </conditionalFormatting>
  <conditionalFormatting sqref="N6:N17">
    <cfRule type="top10" dxfId="4" priority="5" percent="1" rank="10"/>
  </conditionalFormatting>
  <conditionalFormatting sqref="O6:O17">
    <cfRule type="top10" dxfId="3" priority="4" percent="1" rank="10"/>
  </conditionalFormatting>
  <conditionalFormatting sqref="L6:L17">
    <cfRule type="top10" dxfId="2" priority="3" percent="1" rank="10"/>
  </conditionalFormatting>
  <conditionalFormatting sqref="P6:P17">
    <cfRule type="top10" dxfId="1" priority="2" percent="1" rank="10"/>
  </conditionalFormatting>
  <conditionalFormatting sqref="P18:P19">
    <cfRule type="top10" dxfId="0" priority="1" percent="1" rank="10"/>
  </conditionalFormatting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52968DF-CFD8-40FA-876C-D758B810A5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D6:G17</xm:sqref>
        </x14:conditionalFormatting>
        <x14:conditionalFormatting xmlns:xm="http://schemas.microsoft.com/office/excel/2006/main">
          <x14:cfRule type="dataBar" id="{8174A8FB-5C11-46DA-BDFF-7DCE255F75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H6:K17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In-Transit Cargo</vt:lpstr>
    </vt:vector>
  </TitlesOfParts>
  <Company>ACT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 ALasmar</dc:creator>
  <cp:lastModifiedBy>Majd ALasmar</cp:lastModifiedBy>
  <dcterms:created xsi:type="dcterms:W3CDTF">2020-05-10T08:53:02Z</dcterms:created>
  <dcterms:modified xsi:type="dcterms:W3CDTF">2021-10-10T11:12:49Z</dcterms:modified>
</cp:coreProperties>
</file>