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cterminal.sharepoint.com/sites/CommercialStars/Shared Documents/General/3. Business Development/5. Reporting/1. Monthly Reporting/INT/2022/"/>
    </mc:Choice>
  </mc:AlternateContent>
  <xr:revisionPtr revIDLastSave="0" documentId="8_{962C8DE4-F21A-4438-8BAE-E8C5121D52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-Transit Cargo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I19" i="2"/>
  <c r="H19" i="2"/>
  <c r="F19" i="2"/>
  <c r="F20" i="2" s="1"/>
  <c r="E19" i="2"/>
  <c r="E20" i="2" s="1"/>
  <c r="D19" i="2"/>
  <c r="D20" i="2" s="1"/>
  <c r="J18" i="2"/>
  <c r="J20" i="2" s="1"/>
  <c r="I18" i="2"/>
  <c r="I20" i="2" s="1"/>
  <c r="H18" i="2"/>
  <c r="H20" i="2" s="1"/>
  <c r="F18" i="2"/>
  <c r="E18" i="2"/>
  <c r="D18" i="2"/>
  <c r="K17" i="2"/>
  <c r="G17" i="2"/>
  <c r="K16" i="2"/>
  <c r="G16" i="2"/>
  <c r="K15" i="2"/>
  <c r="G15" i="2"/>
  <c r="K14" i="2"/>
  <c r="G14" i="2"/>
  <c r="P13" i="2"/>
  <c r="N13" i="2"/>
  <c r="M13" i="2"/>
  <c r="L13" i="2"/>
  <c r="K13" i="2"/>
  <c r="O13" i="2" s="1"/>
  <c r="G13" i="2"/>
  <c r="P12" i="2"/>
  <c r="N12" i="2"/>
  <c r="M12" i="2"/>
  <c r="L12" i="2"/>
  <c r="K12" i="2"/>
  <c r="O12" i="2" s="1"/>
  <c r="G12" i="2"/>
  <c r="P11" i="2"/>
  <c r="N11" i="2"/>
  <c r="M11" i="2"/>
  <c r="L11" i="2"/>
  <c r="K11" i="2"/>
  <c r="O11" i="2" s="1"/>
  <c r="G11" i="2"/>
  <c r="P10" i="2"/>
  <c r="N10" i="2"/>
  <c r="M10" i="2"/>
  <c r="L10" i="2"/>
  <c r="K10" i="2"/>
  <c r="O10" i="2" s="1"/>
  <c r="G10" i="2"/>
  <c r="P9" i="2"/>
  <c r="N9" i="2"/>
  <c r="M9" i="2"/>
  <c r="L9" i="2"/>
  <c r="K9" i="2"/>
  <c r="O9" i="2" s="1"/>
  <c r="G9" i="2"/>
  <c r="P8" i="2"/>
  <c r="N8" i="2"/>
  <c r="M8" i="2"/>
  <c r="L8" i="2"/>
  <c r="K8" i="2"/>
  <c r="O8" i="2" s="1"/>
  <c r="G8" i="2"/>
  <c r="P7" i="2"/>
  <c r="N7" i="2"/>
  <c r="M7" i="2"/>
  <c r="L7" i="2"/>
  <c r="K7" i="2"/>
  <c r="O7" i="2" s="1"/>
  <c r="G7" i="2"/>
  <c r="N6" i="2"/>
  <c r="M6" i="2"/>
  <c r="L6" i="2"/>
  <c r="K6" i="2"/>
  <c r="K19" i="2" s="1"/>
  <c r="G6" i="2"/>
  <c r="G19" i="2" s="1"/>
  <c r="G20" i="2" s="1"/>
  <c r="M18" i="2" l="1"/>
  <c r="L18" i="2"/>
  <c r="O6" i="2"/>
  <c r="N18" i="2"/>
  <c r="G18" i="2"/>
  <c r="K18" i="2"/>
  <c r="K20" i="2" l="1"/>
  <c r="O18" i="2"/>
</calcChain>
</file>

<file path=xl/sharedStrings.xml><?xml version="1.0" encoding="utf-8"?>
<sst xmlns="http://schemas.openxmlformats.org/spreadsheetml/2006/main" count="32" uniqueCount="23">
  <si>
    <t>INT IMPORT FULL TEUs</t>
  </si>
  <si>
    <t>Month</t>
  </si>
  <si>
    <t>Growth</t>
  </si>
  <si>
    <t>MoM%</t>
  </si>
  <si>
    <t>Total INT</t>
  </si>
  <si>
    <t>TIR</t>
  </si>
  <si>
    <t>Other INT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</si>
  <si>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</si>
  <si>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</si>
  <si>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</si>
  <si>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</si>
  <si>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</si>
  <si>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</si>
  <si>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</si>
  <si>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</si>
  <si>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</si>
  <si>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</si>
  <si>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</si>
  <si>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</si>
  <si>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</si>
  <si>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</si>
  <si>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Cargo split</t>
  </si>
  <si>
    <t>QIZ &amp; 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</si>
</sst>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Maersk Text"/>
    </font>
    <font>
      <sz val="10"/>
      <color theme="1"/>
      <name val="Maersk Text"/>
    </font>
    <font>
      <b/>
      <sz val="10"/>
      <name val="Maersk Text"/>
    </font>
    <font>
      <sz val="10"/>
      <name val="Maersk Text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lef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wrapText="1"/>
    </xf>
    <xf numFmtId="165" fontId="5" fillId="0" borderId="13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left" vertical="center"/>
    </xf>
    <xf numFmtId="3" fontId="3" fillId="0" borderId="31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P20"/>
  <sheetViews>
    <sheetView showGridLines="0" tabSelected="1" workbookViewId="0">
      <selection activeCell="P20" sqref="C3:P20"/>
    </sheetView>
  </sheetViews>
  <sheetFormatPr defaultRowHeight="15" x14ac:dyDescent="0.25"/>
  <cols>
    <col min="3" max="3" width="10.85546875" bestFit="1" customWidth="1"/>
    <col min="4" max="4" width="9" bestFit="1" customWidth="1"/>
    <col min="5" max="5" width="7.42578125" customWidth="1"/>
    <col min="6" max="6" width="9.7109375" bestFit="1" customWidth="1"/>
    <col min="7" max="7" width="7.5703125" customWidth="1"/>
    <col min="8" max="8" width="9" bestFit="1" customWidth="1"/>
    <col min="9" max="9" width="7.42578125" customWidth="1"/>
    <col min="10" max="10" width="9.7109375" bestFit="1" customWidth="1"/>
    <col min="11" max="11" width="6.28515625" bestFit="1" customWidth="1"/>
    <col min="12" max="12" width="7.85546875" bestFit="1" customWidth="1"/>
    <col min="13" max="13" width="8.140625" bestFit="1" customWidth="1"/>
    <col min="14" max="14" width="9.5703125" bestFit="1" customWidth="1"/>
    <col min="15" max="15" width="7.85546875" bestFit="1" customWidth="1"/>
    <col min="16" max="16" width="8.5703125" customWidth="1"/>
    <col min="17" max="17" width="5" bestFit="1" customWidth="1"/>
  </cols>
  <sheetData>
    <row r="2" spans="3:16" ht="15.75" thickBot="1" x14ac:dyDescent="0.3"/>
    <row r="3" spans="3:16" ht="15.75" thickBot="1" x14ac:dyDescent="0.3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4"/>
    </row>
    <row r="4" spans="3:16" ht="15.75" thickBot="1" x14ac:dyDescent="0.3">
      <c r="C4" s="5" t="s">
        <v>1</v>
      </c>
      <c r="D4" s="1">
        <v>2021</v>
      </c>
      <c r="E4" s="6"/>
      <c r="F4" s="6"/>
      <c r="G4" s="7"/>
      <c r="H4" s="1">
        <v>2022</v>
      </c>
      <c r="I4" s="6"/>
      <c r="J4" s="6"/>
      <c r="K4" s="7"/>
      <c r="L4" s="1" t="s">
        <v>2</v>
      </c>
      <c r="M4" s="6"/>
      <c r="N4" s="6"/>
      <c r="O4" s="7"/>
      <c r="P4" s="8" t="s">
        <v>3</v>
      </c>
    </row>
    <row r="5" spans="3:16" ht="15.75" thickBot="1" x14ac:dyDescent="0.3">
      <c r="C5" s="9"/>
      <c r="D5" s="10" t="s">
        <v>4</v>
      </c>
      <c r="E5" s="11" t="s">
        <v>5</v>
      </c>
      <c r="F5" s="11" t="s">
        <v>6</v>
      </c>
      <c r="G5" s="11" t="s">
        <v>22</v>
      </c>
      <c r="H5" s="10" t="s">
        <v>4</v>
      </c>
      <c r="I5" s="11" t="s">
        <v>5</v>
      </c>
      <c r="J5" s="11" t="s">
        <v>6</v>
      </c>
      <c r="K5" s="11" t="s">
        <v>22</v>
      </c>
      <c r="L5" s="12" t="s">
        <v>7</v>
      </c>
      <c r="M5" s="13" t="s">
        <v>5</v>
      </c>
      <c r="N5" s="11" t="s">
        <v>6</v>
      </c>
      <c r="O5" s="11" t="s">
        <v>22</v>
      </c>
      <c r="P5" s="8" t="s">
        <v>5</v>
      </c>
    </row>
    <row r="6" spans="3:16" x14ac:dyDescent="0.25">
      <c r="C6" s="14" t="s">
        <v>8</v>
      </c>
      <c r="D6" s="15">
        <v>1040</v>
      </c>
      <c r="E6" s="16">
        <v>533</v>
      </c>
      <c r="F6" s="17">
        <v>125</v>
      </c>
      <c r="G6" s="18">
        <f>D6-(E6+F6)</f>
        <v>382</v>
      </c>
      <c r="H6" s="19">
        <v>3380</v>
      </c>
      <c r="I6" s="16">
        <v>376</v>
      </c>
      <c r="J6" s="17">
        <v>2480</v>
      </c>
      <c r="K6" s="18">
        <f>H6-(I6+J6)</f>
        <v>524</v>
      </c>
      <c r="L6" s="20">
        <f t="shared" ref="L6:O13" si="0">(H6-D6)/D6</f>
        <v>2.25</v>
      </c>
      <c r="M6" s="21">
        <f t="shared" si="0"/>
        <v>-0.2945590994371482</v>
      </c>
      <c r="N6" s="22">
        <f t="shared" si="0"/>
        <v>18.84</v>
      </c>
      <c r="O6" s="23">
        <f t="shared" si="0"/>
        <v>0.37172774869109948</v>
      </c>
      <c r="P6" s="24"/>
    </row>
    <row r="7" spans="3:16" x14ac:dyDescent="0.25">
      <c r="C7" s="25" t="s">
        <v>9</v>
      </c>
      <c r="D7" s="26">
        <v>830</v>
      </c>
      <c r="E7" s="27">
        <v>375</v>
      </c>
      <c r="F7" s="28">
        <v>104</v>
      </c>
      <c r="G7" s="29">
        <f t="shared" ref="G7:G15" si="1">D7-(E7+F7)</f>
        <v>351</v>
      </c>
      <c r="H7" s="26">
        <v>3056</v>
      </c>
      <c r="I7" s="27">
        <v>365</v>
      </c>
      <c r="J7" s="28">
        <v>2111.25</v>
      </c>
      <c r="K7" s="29">
        <f t="shared" ref="K7:K13" si="2">H7-(I7+J7)</f>
        <v>579.75</v>
      </c>
      <c r="L7" s="20">
        <f t="shared" si="0"/>
        <v>2.6819277108433734</v>
      </c>
      <c r="M7" s="21">
        <f t="shared" si="0"/>
        <v>-2.6666666666666668E-2</v>
      </c>
      <c r="N7" s="22">
        <f t="shared" si="0"/>
        <v>19.30048076923077</v>
      </c>
      <c r="O7" s="23">
        <f t="shared" si="0"/>
        <v>0.65170940170940173</v>
      </c>
      <c r="P7" s="30">
        <f>I7/I6-1</f>
        <v>-2.9255319148936199E-2</v>
      </c>
    </row>
    <row r="8" spans="3:16" x14ac:dyDescent="0.25">
      <c r="C8" s="25" t="s">
        <v>10</v>
      </c>
      <c r="D8" s="26">
        <v>1290</v>
      </c>
      <c r="E8" s="27">
        <v>798</v>
      </c>
      <c r="F8" s="28">
        <v>295</v>
      </c>
      <c r="G8" s="29">
        <f t="shared" si="1"/>
        <v>197</v>
      </c>
      <c r="H8" s="26">
        <v>3252</v>
      </c>
      <c r="I8" s="27">
        <v>368.5</v>
      </c>
      <c r="J8" s="28">
        <v>2680</v>
      </c>
      <c r="K8" s="29">
        <f t="shared" si="2"/>
        <v>203.5</v>
      </c>
      <c r="L8" s="20">
        <f t="shared" si="0"/>
        <v>1.5209302325581395</v>
      </c>
      <c r="M8" s="21">
        <f t="shared" si="0"/>
        <v>-0.53822055137844615</v>
      </c>
      <c r="N8" s="22">
        <f t="shared" si="0"/>
        <v>8.0847457627118651</v>
      </c>
      <c r="O8" s="23">
        <f t="shared" si="0"/>
        <v>3.2994923857868022E-2</v>
      </c>
      <c r="P8" s="30">
        <f>I8/I7-1</f>
        <v>9.5890410958903161E-3</v>
      </c>
    </row>
    <row r="9" spans="3:16" x14ac:dyDescent="0.25">
      <c r="C9" s="25" t="s">
        <v>11</v>
      </c>
      <c r="D9" s="26">
        <v>1495</v>
      </c>
      <c r="E9" s="27">
        <v>511</v>
      </c>
      <c r="F9" s="28">
        <v>542</v>
      </c>
      <c r="G9" s="29">
        <f t="shared" si="1"/>
        <v>442</v>
      </c>
      <c r="H9" s="26">
        <v>3792</v>
      </c>
      <c r="I9" s="27">
        <v>332.25</v>
      </c>
      <c r="J9" s="28">
        <v>3059.5</v>
      </c>
      <c r="K9" s="29">
        <f t="shared" si="2"/>
        <v>400.25</v>
      </c>
      <c r="L9" s="20">
        <f t="shared" si="0"/>
        <v>1.5364548494983277</v>
      </c>
      <c r="M9" s="21">
        <f t="shared" si="0"/>
        <v>-0.34980430528375733</v>
      </c>
      <c r="N9" s="22">
        <f t="shared" si="0"/>
        <v>4.6448339483394836</v>
      </c>
      <c r="O9" s="23">
        <f t="shared" si="0"/>
        <v>-9.4457013574660631E-2</v>
      </c>
      <c r="P9" s="30">
        <f t="shared" ref="P9:P13" si="3">I9/I8-1</f>
        <v>-9.837177747625514E-2</v>
      </c>
    </row>
    <row r="10" spans="3:16" x14ac:dyDescent="0.25">
      <c r="C10" s="25" t="s">
        <v>12</v>
      </c>
      <c r="D10" s="26">
        <v>1844</v>
      </c>
      <c r="E10" s="27">
        <v>618</v>
      </c>
      <c r="F10" s="28">
        <v>702</v>
      </c>
      <c r="G10" s="29">
        <f t="shared" si="1"/>
        <v>524</v>
      </c>
      <c r="H10" s="26">
        <v>4213</v>
      </c>
      <c r="I10" s="27">
        <v>209</v>
      </c>
      <c r="J10" s="28">
        <v>3626.75</v>
      </c>
      <c r="K10" s="29">
        <f t="shared" si="2"/>
        <v>377.25</v>
      </c>
      <c r="L10" s="20">
        <f t="shared" si="0"/>
        <v>1.28470715835141</v>
      </c>
      <c r="M10" s="21">
        <f t="shared" si="0"/>
        <v>-0.6618122977346278</v>
      </c>
      <c r="N10" s="22">
        <f t="shared" si="0"/>
        <v>4.1663105413105415</v>
      </c>
      <c r="O10" s="23">
        <f t="shared" si="0"/>
        <v>-0.28005725190839692</v>
      </c>
      <c r="P10" s="30">
        <f t="shared" si="3"/>
        <v>-0.37095560571858543</v>
      </c>
    </row>
    <row r="11" spans="3:16" x14ac:dyDescent="0.25">
      <c r="C11" s="25" t="s">
        <v>13</v>
      </c>
      <c r="D11" s="26">
        <v>1743</v>
      </c>
      <c r="E11" s="27">
        <v>557</v>
      </c>
      <c r="F11" s="28">
        <v>834</v>
      </c>
      <c r="G11" s="29">
        <f t="shared" si="1"/>
        <v>352</v>
      </c>
      <c r="H11" s="26">
        <v>4390.75</v>
      </c>
      <c r="I11" s="27">
        <v>280</v>
      </c>
      <c r="J11" s="28">
        <v>3040.25</v>
      </c>
      <c r="K11" s="29">
        <f>H11-(I11+J11)</f>
        <v>1070.5</v>
      </c>
      <c r="L11" s="20">
        <f t="shared" si="0"/>
        <v>1.5190763052208835</v>
      </c>
      <c r="M11" s="21">
        <f t="shared" si="0"/>
        <v>-0.49730700179533216</v>
      </c>
      <c r="N11" s="22">
        <f t="shared" si="0"/>
        <v>2.6453836930455634</v>
      </c>
      <c r="O11" s="23">
        <f t="shared" si="0"/>
        <v>2.0411931818181817</v>
      </c>
      <c r="P11" s="30">
        <f t="shared" si="3"/>
        <v>0.33971291866028719</v>
      </c>
    </row>
    <row r="12" spans="3:16" x14ac:dyDescent="0.25">
      <c r="C12" s="25" t="s">
        <v>14</v>
      </c>
      <c r="D12" s="26">
        <v>1607</v>
      </c>
      <c r="E12" s="27">
        <v>417</v>
      </c>
      <c r="F12" s="28">
        <v>872</v>
      </c>
      <c r="G12" s="29">
        <f t="shared" si="1"/>
        <v>318</v>
      </c>
      <c r="H12" s="26">
        <v>3964</v>
      </c>
      <c r="I12" s="27">
        <v>262</v>
      </c>
      <c r="J12" s="28">
        <v>3053.5</v>
      </c>
      <c r="K12" s="29">
        <f t="shared" si="2"/>
        <v>648.5</v>
      </c>
      <c r="L12" s="20">
        <f>(H12-D12)/D12</f>
        <v>1.4667081518357188</v>
      </c>
      <c r="M12" s="21">
        <f t="shared" si="0"/>
        <v>-0.37170263788968827</v>
      </c>
      <c r="N12" s="22">
        <f t="shared" si="0"/>
        <v>2.5017201834862384</v>
      </c>
      <c r="O12" s="23">
        <f t="shared" si="0"/>
        <v>1.0393081761006289</v>
      </c>
      <c r="P12" s="30">
        <f t="shared" si="3"/>
        <v>-6.4285714285714279E-2</v>
      </c>
    </row>
    <row r="13" spans="3:16" x14ac:dyDescent="0.25">
      <c r="C13" s="25" t="s">
        <v>15</v>
      </c>
      <c r="D13" s="26">
        <v>2405</v>
      </c>
      <c r="E13" s="27">
        <v>440</v>
      </c>
      <c r="F13" s="28">
        <v>1680</v>
      </c>
      <c r="G13" s="29">
        <f t="shared" si="1"/>
        <v>285</v>
      </c>
      <c r="H13" s="26">
        <v>3668.75</v>
      </c>
      <c r="I13" s="27">
        <v>253</v>
      </c>
      <c r="J13" s="28">
        <v>3385.5</v>
      </c>
      <c r="K13" s="29">
        <f t="shared" si="2"/>
        <v>30.25</v>
      </c>
      <c r="L13" s="20">
        <f>(H13-D13)/D13</f>
        <v>0.52546777546777546</v>
      </c>
      <c r="M13" s="21">
        <f t="shared" si="0"/>
        <v>-0.42499999999999999</v>
      </c>
      <c r="N13" s="22">
        <f t="shared" si="0"/>
        <v>1.0151785714285715</v>
      </c>
      <c r="O13" s="23">
        <f t="shared" si="0"/>
        <v>-0.89385964912280702</v>
      </c>
      <c r="P13" s="30">
        <f t="shared" si="3"/>
        <v>-3.4351145038167941E-2</v>
      </c>
    </row>
    <row r="14" spans="3:16" x14ac:dyDescent="0.25">
      <c r="C14" s="25" t="s">
        <v>16</v>
      </c>
      <c r="D14" s="26">
        <v>2164</v>
      </c>
      <c r="E14" s="27">
        <v>635</v>
      </c>
      <c r="F14" s="28">
        <v>1770</v>
      </c>
      <c r="G14" s="29">
        <f>D14-(E14+F14)</f>
        <v>-241</v>
      </c>
      <c r="H14" s="26"/>
      <c r="I14" s="27"/>
      <c r="J14" s="28"/>
      <c r="K14" s="29">
        <f>H14-(I14+J14)</f>
        <v>0</v>
      </c>
      <c r="L14" s="20"/>
      <c r="M14" s="21"/>
      <c r="N14" s="22"/>
      <c r="O14" s="23"/>
      <c r="P14" s="30"/>
    </row>
    <row r="15" spans="3:16" x14ac:dyDescent="0.25">
      <c r="C15" s="25" t="s">
        <v>17</v>
      </c>
      <c r="D15" s="26">
        <v>2641</v>
      </c>
      <c r="E15" s="27">
        <v>328</v>
      </c>
      <c r="F15" s="28">
        <v>2015</v>
      </c>
      <c r="G15" s="29">
        <f t="shared" si="1"/>
        <v>298</v>
      </c>
      <c r="H15" s="26"/>
      <c r="I15" s="27"/>
      <c r="J15" s="28"/>
      <c r="K15" s="29">
        <f>H15-(I15+J15)</f>
        <v>0</v>
      </c>
      <c r="L15" s="20"/>
      <c r="M15" s="21"/>
      <c r="N15" s="22"/>
      <c r="O15" s="23"/>
      <c r="P15" s="30"/>
    </row>
    <row r="16" spans="3:16" x14ac:dyDescent="0.25">
      <c r="C16" s="25" t="s">
        <v>18</v>
      </c>
      <c r="D16" s="26">
        <v>2476</v>
      </c>
      <c r="E16" s="27">
        <v>479</v>
      </c>
      <c r="F16" s="28">
        <v>2007</v>
      </c>
      <c r="G16" s="29">
        <f>D16-(E16+F16)</f>
        <v>-10</v>
      </c>
      <c r="H16" s="26"/>
      <c r="I16" s="27"/>
      <c r="J16" s="28"/>
      <c r="K16" s="29">
        <f>H16-(I16+J16)</f>
        <v>0</v>
      </c>
      <c r="L16" s="20"/>
      <c r="M16" s="21"/>
      <c r="N16" s="22"/>
      <c r="O16" s="23"/>
      <c r="P16" s="30"/>
    </row>
    <row r="17" spans="3:16" ht="15.75" thickBot="1" x14ac:dyDescent="0.3">
      <c r="C17" s="31" t="s">
        <v>19</v>
      </c>
      <c r="D17" s="32">
        <v>2914</v>
      </c>
      <c r="E17" s="33">
        <v>645</v>
      </c>
      <c r="F17" s="34">
        <v>1970</v>
      </c>
      <c r="G17" s="35">
        <f>D17-(E17+F17)</f>
        <v>299</v>
      </c>
      <c r="H17" s="32"/>
      <c r="I17" s="33"/>
      <c r="J17" s="34"/>
      <c r="K17" s="29">
        <f>H17-(I17+J17)</f>
        <v>0</v>
      </c>
      <c r="L17" s="20"/>
      <c r="M17" s="21"/>
      <c r="N17" s="22"/>
      <c r="O17" s="23"/>
      <c r="P17" s="36"/>
    </row>
    <row r="18" spans="3:16" x14ac:dyDescent="0.25">
      <c r="C18" s="37" t="s">
        <v>20</v>
      </c>
      <c r="D18" s="15">
        <f>SUM(D6:D13)</f>
        <v>12254</v>
      </c>
      <c r="E18" s="17">
        <f>SUM(E6:E13)</f>
        <v>4249</v>
      </c>
      <c r="F18" s="17">
        <f>SUM(F6:F13)</f>
        <v>5154</v>
      </c>
      <c r="G18" s="18">
        <f>SUM(G6:G13)</f>
        <v>2851</v>
      </c>
      <c r="H18" s="15">
        <f>SUM(H6:H17)</f>
        <v>29716.5</v>
      </c>
      <c r="I18" s="17">
        <f>SUM(I6:I17)</f>
        <v>2445.75</v>
      </c>
      <c r="J18" s="17">
        <f>SUM(J6:J17)</f>
        <v>23436.75</v>
      </c>
      <c r="K18" s="18">
        <f>SUM(K6:K17)</f>
        <v>3834</v>
      </c>
      <c r="L18" s="38">
        <f>H18/D18-1</f>
        <v>1.4250448833034111</v>
      </c>
      <c r="M18" s="39">
        <f>I18/E18-1</f>
        <v>-0.42439397505295362</v>
      </c>
      <c r="N18" s="39">
        <f>J18/F18-1</f>
        <v>3.5472933643771825</v>
      </c>
      <c r="O18" s="40">
        <f>K18/G18-1</f>
        <v>0.34479130129779034</v>
      </c>
      <c r="P18" s="41"/>
    </row>
    <row r="19" spans="3:16" x14ac:dyDescent="0.25">
      <c r="C19" s="42" t="s">
        <v>7</v>
      </c>
      <c r="D19" s="26">
        <f t="shared" ref="D19:J19" si="4">SUM(D6:D17)</f>
        <v>22449</v>
      </c>
      <c r="E19" s="28">
        <f t="shared" si="4"/>
        <v>6336</v>
      </c>
      <c r="F19" s="28">
        <f t="shared" si="4"/>
        <v>12916</v>
      </c>
      <c r="G19" s="29">
        <f t="shared" si="4"/>
        <v>3197</v>
      </c>
      <c r="H19" s="26">
        <f t="shared" si="4"/>
        <v>29716.5</v>
      </c>
      <c r="I19" s="28">
        <f t="shared" si="4"/>
        <v>2445.75</v>
      </c>
      <c r="J19" s="28">
        <f t="shared" si="4"/>
        <v>23436.75</v>
      </c>
      <c r="K19" s="29">
        <f t="shared" ref="K19" si="5">SUM(K6:K17)</f>
        <v>3834</v>
      </c>
      <c r="L19" s="43"/>
      <c r="M19" s="44"/>
      <c r="N19" s="44"/>
      <c r="O19" s="45"/>
      <c r="P19" s="41"/>
    </row>
    <row r="20" spans="3:16" ht="15.75" thickBot="1" x14ac:dyDescent="0.3">
      <c r="C20" s="46" t="s">
        <v>21</v>
      </c>
      <c r="D20" s="47">
        <f>D19/D19</f>
        <v>1</v>
      </c>
      <c r="E20" s="48">
        <f>E19/D19</f>
        <v>0.28223974341841507</v>
      </c>
      <c r="F20" s="48">
        <f>F19/D19</f>
        <v>0.57534856786493827</v>
      </c>
      <c r="G20" s="49">
        <f>G19/D19</f>
        <v>0.14241168871664661</v>
      </c>
      <c r="H20" s="47">
        <f>H18/H18</f>
        <v>1</v>
      </c>
      <c r="I20" s="48">
        <f>I18/H18</f>
        <v>8.2302761092322443E-2</v>
      </c>
      <c r="J20" s="48">
        <f>J18/H18</f>
        <v>0.78867800716773506</v>
      </c>
      <c r="K20" s="49">
        <f>K18/H18</f>
        <v>0.12901923173994245</v>
      </c>
      <c r="L20" s="50"/>
      <c r="M20" s="51"/>
      <c r="N20" s="51"/>
      <c r="O20" s="52"/>
      <c r="P20" s="53"/>
    </row>
  </sheetData>
  <mergeCells count="5">
    <mergeCell ref="C3:O3"/>
    <mergeCell ref="C4:C5"/>
    <mergeCell ref="D4:G4"/>
    <mergeCell ref="H4:K4"/>
    <mergeCell ref="L4:O4"/>
  </mergeCells>
  <conditionalFormatting sqref="D6:G1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{8D3D73F4-631F-4BF0-9F9D-53A4E75860E4}</x14:id>
        </ext>
      </extLst>
    </cfRule>
  </conditionalFormatting>
  <conditionalFormatting sqref="H6:K17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{FF7FF9E8-1579-4C5A-8E15-DC97BDA941EA}</x14:id>
        </ext>
      </extLst>
    </cfRule>
  </conditionalFormatting>
  <conditionalFormatting sqref="L6:M17">
    <cfRule type="top10" dxfId="5" priority="6" percent="1" rank="10"/>
  </conditionalFormatting>
  <conditionalFormatting sqref="N6:N17">
    <cfRule type="top10" dxfId="4" priority="5" percent="1" rank="10"/>
  </conditionalFormatting>
  <conditionalFormatting sqref="O6:O17">
    <cfRule type="top10" dxfId="3" priority="4" percent="1" rank="10"/>
  </conditionalFormatting>
  <conditionalFormatting sqref="L6:L17">
    <cfRule type="top10" dxfId="2" priority="3" percent="1" rank="10"/>
  </conditionalFormatting>
  <conditionalFormatting sqref="P6:P17">
    <cfRule type="top10" dxfId="1" priority="2" percent="1" rank="10"/>
  </conditionalFormatting>
  <conditionalFormatting sqref="P18:P19">
    <cfRule type="top10" dxfId="0" priority="1" percent="1" rank="10"/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3D73F4-631F-4BF0-9F9D-53A4E75860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D6:G17</xm:sqref>
        </x14:conditionalFormatting>
        <x14:conditionalFormatting xmlns:xm="http://schemas.microsoft.com/office/excel/2006/main">
          <x14:cfRule type="dataBar" id="{FF7FF9E8-1579-4C5A-8E15-DC97BDA941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H6:K17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94B229AB7BC4DBD5C176FD26C3FEB" ma:contentTypeVersion="15" ma:contentTypeDescription="Create a new document." ma:contentTypeScope="" ma:versionID="95a8599c4119e0c67e41f871d8e3d2e1">
  <xsd:schema xmlns:xsd="http://www.w3.org/2001/XMLSchema" xmlns:xs="http://www.w3.org/2001/XMLSchema" xmlns:p="http://schemas.microsoft.com/office/2006/metadata/properties" xmlns:ns2="c995f3c2-7aa2-467b-bb1e-17bb3bd28b62" xmlns:ns3="b5d1b322-a4d4-4332-8c70-e8c6748f2b3c" targetNamespace="http://schemas.microsoft.com/office/2006/metadata/properties" ma:root="true" ma:fieldsID="e37d1c973a5db83b1969c866d1c7c972" ns2:_="" ns3:_="">
    <xsd:import namespace="c995f3c2-7aa2-467b-bb1e-17bb3bd28b62"/>
    <xsd:import namespace="b5d1b322-a4d4-4332-8c70-e8c6748f2b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5f3c2-7aa2-467b-bb1e-17bb3bd28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61a3f9b-bc1a-43ab-a38e-fd120e3a5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1b322-a4d4-4332-8c70-e8c6748f2b3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7248e9-5300-4f97-bdee-2226c34112b5}" ma:internalName="TaxCatchAll" ma:showField="CatchAllData" ma:web="b5d1b322-a4d4-4332-8c70-e8c6748f2b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d1b322-a4d4-4332-8c70-e8c6748f2b3c" xsi:nil="true"/>
    <lcf76f155ced4ddcb4097134ff3c332f xmlns="c995f3c2-7aa2-467b-bb1e-17bb3bd28b6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C746EA-96CB-47C7-81E6-C919DC769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A93245-A66F-446E-A0A6-E7B46B0B1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95f3c2-7aa2-467b-bb1e-17bb3bd28b62"/>
    <ds:schemaRef ds:uri="b5d1b322-a4d4-4332-8c70-e8c6748f2b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DF0A24-81D2-49DB-AA18-D7DF261AFD2D}">
  <ds:schemaRefs>
    <ds:schemaRef ds:uri="http://schemas.microsoft.com/office/2006/documentManagement/types"/>
    <ds:schemaRef ds:uri="http://purl.org/dc/elements/1.1/"/>
    <ds:schemaRef ds:uri="b5d1b322-a4d4-4332-8c70-e8c6748f2b3c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995f3c2-7aa2-467b-bb1e-17bb3bd28b6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In-Transit Cargo</vt:lpstr>
    </vt:vector>
  </TitlesOfParts>
  <Manager/>
  <Company>ACT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Majd ALasmar</dc:creator>
  <cp:keywords/>
  <dc:description/>
  <cp:lastModifiedBy>Zaid Mousa</cp:lastModifiedBy>
  <cp:revision/>
  <dcterms:created xsi:type="dcterms:W3CDTF">2020-05-10T08:53:02Z</dcterms:created>
  <dcterms:modified xsi:type="dcterms:W3CDTF">2022-09-04T07:17:17Z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0x01010075494B229AB7BC4DBD5C176FD26C3FEB</vt:lpwstr>
  </property>
  <property fmtid="{D5CDD505-2E9C-101B-9397-08002B2CF9AE}" pid="3" name="MediaServiceImageTags">
    <vt:lpwstr/>
  </property>
</Properties>
</file>