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cterminal.sharepoint.com/sites/BD424/Shared Documents/General/Reporting/1. Monthly Reporting/INT/2022/"/>
    </mc:Choice>
  </mc:AlternateContent>
  <xr:revisionPtr revIDLastSave="0" documentId="8_{340CBDC6-A40E-46FC-AB0E-4BB49D52F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-Transit Carg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D18" i="2"/>
  <c r="J19" i="2"/>
  <c r="I19" i="2"/>
  <c r="H19" i="2"/>
  <c r="F19" i="2"/>
  <c r="F20" i="2" s="1"/>
  <c r="E19" i="2"/>
  <c r="E20" i="2" s="1"/>
  <c r="D19" i="2"/>
  <c r="D20" i="2" s="1"/>
  <c r="N18" i="2"/>
  <c r="M18" i="2"/>
  <c r="L18" i="2"/>
  <c r="J18" i="2"/>
  <c r="J20" i="2" s="1"/>
  <c r="I18" i="2"/>
  <c r="I20" i="2" s="1"/>
  <c r="H18" i="2"/>
  <c r="H20" i="2" s="1"/>
  <c r="P17" i="2"/>
  <c r="N17" i="2"/>
  <c r="M17" i="2"/>
  <c r="L17" i="2"/>
  <c r="K17" i="2"/>
  <c r="O17" i="2" s="1"/>
  <c r="G17" i="2"/>
  <c r="P16" i="2"/>
  <c r="O16" i="2"/>
  <c r="N16" i="2"/>
  <c r="M16" i="2"/>
  <c r="L16" i="2"/>
  <c r="K16" i="2"/>
  <c r="G16" i="2"/>
  <c r="P15" i="2"/>
  <c r="N15" i="2"/>
  <c r="M15" i="2"/>
  <c r="L15" i="2"/>
  <c r="K15" i="2"/>
  <c r="O15" i="2" s="1"/>
  <c r="G15" i="2"/>
  <c r="P14" i="2"/>
  <c r="N14" i="2"/>
  <c r="M14" i="2"/>
  <c r="L14" i="2"/>
  <c r="K14" i="2"/>
  <c r="O14" i="2" s="1"/>
  <c r="G14" i="2"/>
  <c r="P13" i="2"/>
  <c r="O13" i="2"/>
  <c r="N13" i="2"/>
  <c r="M13" i="2"/>
  <c r="L13" i="2"/>
  <c r="K13" i="2"/>
  <c r="G13" i="2"/>
  <c r="P12" i="2"/>
  <c r="N12" i="2"/>
  <c r="M12" i="2"/>
  <c r="L12" i="2"/>
  <c r="K12" i="2"/>
  <c r="O12" i="2" s="1"/>
  <c r="G12" i="2"/>
  <c r="P11" i="2"/>
  <c r="N11" i="2"/>
  <c r="M11" i="2"/>
  <c r="L11" i="2"/>
  <c r="K11" i="2"/>
  <c r="O11" i="2" s="1"/>
  <c r="G11" i="2"/>
  <c r="P10" i="2"/>
  <c r="O10" i="2"/>
  <c r="N10" i="2"/>
  <c r="M10" i="2"/>
  <c r="L10" i="2"/>
  <c r="K10" i="2"/>
  <c r="G10" i="2"/>
  <c r="P9" i="2"/>
  <c r="N9" i="2"/>
  <c r="M9" i="2"/>
  <c r="L9" i="2"/>
  <c r="K9" i="2"/>
  <c r="O9" i="2" s="1"/>
  <c r="G9" i="2"/>
  <c r="P8" i="2"/>
  <c r="N8" i="2"/>
  <c r="M8" i="2"/>
  <c r="L8" i="2"/>
  <c r="K8" i="2"/>
  <c r="O8" i="2" s="1"/>
  <c r="G8" i="2"/>
  <c r="G19" i="2" s="1"/>
  <c r="G20" i="2" s="1"/>
  <c r="P7" i="2"/>
  <c r="O7" i="2"/>
  <c r="N7" i="2"/>
  <c r="M7" i="2"/>
  <c r="L7" i="2"/>
  <c r="K7" i="2"/>
  <c r="G7" i="2"/>
  <c r="N6" i="2"/>
  <c r="M6" i="2"/>
  <c r="L6" i="2"/>
  <c r="K6" i="2"/>
  <c r="K18" i="2" s="1"/>
  <c r="G6" i="2"/>
  <c r="K20" i="2" l="1"/>
  <c r="O18" i="2"/>
  <c r="K19" i="2"/>
  <c r="O6" i="2"/>
</calcChain>
</file>

<file path=xl/sharedStrings.xml><?xml version="1.0" encoding="utf-8"?>
<sst xmlns="http://schemas.openxmlformats.org/spreadsheetml/2006/main" count="32" uniqueCount="23">
  <si>
    <t>INT IMPORT FULL TEUs</t>
  </si>
  <si>
    <t>Month</t>
  </si>
  <si>
    <t>Growth</t>
  </si>
  <si>
    <t>MoM%</t>
  </si>
  <si>
    <t>Total INT</t>
  </si>
  <si>
    <t>TIR</t>
  </si>
  <si>
    <t>Other 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</si>
  <si>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</si>
  <si>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</si>
  <si>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</si>
  <si>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</si>
  <si>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</si>
  <si>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</si>
  <si>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</si>
  <si>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</si>
  <si>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</si>
  <si>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</si>
  <si>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</si>
  <si>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</si>
  <si>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</si>
  <si>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</si>
  <si>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Cargo split</t>
  </si>
  <si>
    <t>QIZ &amp; 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</si>
</sst>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aersk Text"/>
    </font>
    <font>
      <sz val="10"/>
      <color theme="1"/>
      <name val="Maersk Text"/>
    </font>
    <font>
      <b/>
      <sz val="10"/>
      <name val="Maersk Text"/>
    </font>
    <font>
      <sz val="10"/>
      <name val="Maersk Text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left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5" fontId="3" fillId="0" borderId="29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left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21"/>
  <sheetViews>
    <sheetView showGridLines="0" tabSelected="1" workbookViewId="0">
      <selection activeCell="P20" sqref="C3:P20"/>
    </sheetView>
  </sheetViews>
  <sheetFormatPr defaultRowHeight="15" x14ac:dyDescent="0.25"/>
  <cols>
    <col min="3" max="3" width="10.85546875" bestFit="1" customWidth="1"/>
    <col min="4" max="4" width="9" bestFit="1" customWidth="1"/>
    <col min="5" max="5" width="7.42578125" customWidth="1"/>
    <col min="6" max="6" width="9.7109375" bestFit="1" customWidth="1"/>
    <col min="7" max="7" width="7.5703125" customWidth="1"/>
    <col min="8" max="8" width="9" bestFit="1" customWidth="1"/>
    <col min="9" max="9" width="7.42578125" customWidth="1"/>
    <col min="10" max="10" width="9.7109375" bestFit="1" customWidth="1"/>
    <col min="11" max="11" width="6.28515625" bestFit="1" customWidth="1"/>
    <col min="12" max="12" width="7.85546875" bestFit="1" customWidth="1"/>
    <col min="13" max="13" width="8.140625" bestFit="1" customWidth="1"/>
    <col min="14" max="14" width="9.5703125" bestFit="1" customWidth="1"/>
    <col min="15" max="15" width="7.85546875" bestFit="1" customWidth="1"/>
    <col min="16" max="16" width="8.5703125" customWidth="1"/>
    <col min="17" max="17" width="5" bestFit="1" customWidth="1"/>
  </cols>
  <sheetData>
    <row r="2" spans="3:16" ht="15.75" thickBot="1" x14ac:dyDescent="0.3"/>
    <row r="3" spans="3:16" ht="15.75" thickBot="1" x14ac:dyDescent="0.3">
      <c r="C3" s="46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1"/>
    </row>
    <row r="4" spans="3:16" ht="15.75" thickBot="1" x14ac:dyDescent="0.3">
      <c r="C4" s="47" t="s">
        <v>1</v>
      </c>
      <c r="D4" s="46">
        <v>2021</v>
      </c>
      <c r="E4" s="49"/>
      <c r="F4" s="49"/>
      <c r="G4" s="50"/>
      <c r="H4" s="46">
        <v>2022</v>
      </c>
      <c r="I4" s="49"/>
      <c r="J4" s="49"/>
      <c r="K4" s="50"/>
      <c r="L4" s="46" t="s">
        <v>2</v>
      </c>
      <c r="M4" s="49"/>
      <c r="N4" s="49"/>
      <c r="O4" s="50"/>
      <c r="P4" s="2" t="s">
        <v>3</v>
      </c>
    </row>
    <row r="5" spans="3:16" ht="15.75" thickBot="1" x14ac:dyDescent="0.3">
      <c r="C5" s="48"/>
      <c r="D5" s="45" t="s">
        <v>4</v>
      </c>
      <c r="E5" s="3" t="s">
        <v>5</v>
      </c>
      <c r="F5" s="3" t="s">
        <v>6</v>
      </c>
      <c r="G5" s="3" t="s">
        <v>22</v>
      </c>
      <c r="H5" s="45" t="s">
        <v>4</v>
      </c>
      <c r="I5" s="3" t="s">
        <v>5</v>
      </c>
      <c r="J5" s="3" t="s">
        <v>6</v>
      </c>
      <c r="K5" s="3" t="s">
        <v>22</v>
      </c>
      <c r="L5" s="4" t="s">
        <v>7</v>
      </c>
      <c r="M5" s="5" t="s">
        <v>5</v>
      </c>
      <c r="N5" s="3" t="s">
        <v>6</v>
      </c>
      <c r="O5" s="3" t="s">
        <v>22</v>
      </c>
      <c r="P5" s="2" t="s">
        <v>5</v>
      </c>
    </row>
    <row r="6" spans="3:16" x14ac:dyDescent="0.25">
      <c r="C6" s="6" t="s">
        <v>8</v>
      </c>
      <c r="D6" s="7">
        <v>1040</v>
      </c>
      <c r="E6" s="8">
        <v>533</v>
      </c>
      <c r="F6" s="9">
        <v>125</v>
      </c>
      <c r="G6" s="10">
        <f>D6-(E6+F6)</f>
        <v>382</v>
      </c>
      <c r="H6" s="11">
        <v>3380</v>
      </c>
      <c r="I6" s="8">
        <v>376</v>
      </c>
      <c r="J6" s="9">
        <v>2480</v>
      </c>
      <c r="K6" s="10">
        <f>H6-(I6+J6)</f>
        <v>524</v>
      </c>
      <c r="L6" s="12">
        <f t="shared" ref="L6:O17" si="0">(H6-D6)/D6</f>
        <v>2.25</v>
      </c>
      <c r="M6" s="13">
        <f t="shared" si="0"/>
        <v>-0.2945590994371482</v>
      </c>
      <c r="N6" s="14">
        <f t="shared" si="0"/>
        <v>18.84</v>
      </c>
      <c r="O6" s="15">
        <f t="shared" si="0"/>
        <v>0.37172774869109948</v>
      </c>
      <c r="P6" s="16"/>
    </row>
    <row r="7" spans="3:16" x14ac:dyDescent="0.25">
      <c r="C7" s="17" t="s">
        <v>9</v>
      </c>
      <c r="D7" s="18">
        <v>830</v>
      </c>
      <c r="E7" s="19">
        <v>375</v>
      </c>
      <c r="F7" s="20">
        <v>104</v>
      </c>
      <c r="G7" s="21">
        <f t="shared" ref="G7:G15" si="1">D7-(E7+F7)</f>
        <v>351</v>
      </c>
      <c r="H7" s="18">
        <v>3056</v>
      </c>
      <c r="I7" s="19">
        <v>365</v>
      </c>
      <c r="J7" s="20">
        <v>2111.25</v>
      </c>
      <c r="K7" s="21">
        <f t="shared" ref="K7:K13" si="2">H7-(I7+J7)</f>
        <v>579.75</v>
      </c>
      <c r="L7" s="12">
        <f t="shared" si="0"/>
        <v>2.6819277108433734</v>
      </c>
      <c r="M7" s="13">
        <f t="shared" si="0"/>
        <v>-2.6666666666666668E-2</v>
      </c>
      <c r="N7" s="14">
        <f t="shared" si="0"/>
        <v>19.30048076923077</v>
      </c>
      <c r="O7" s="15">
        <f t="shared" si="0"/>
        <v>0.65170940170940173</v>
      </c>
      <c r="P7" s="22">
        <f>I7/I6-1</f>
        <v>-2.9255319148936199E-2</v>
      </c>
    </row>
    <row r="8" spans="3:16" x14ac:dyDescent="0.25">
      <c r="C8" s="17" t="s">
        <v>10</v>
      </c>
      <c r="D8" s="18">
        <v>1290</v>
      </c>
      <c r="E8" s="19">
        <v>798</v>
      </c>
      <c r="F8" s="20">
        <v>295</v>
      </c>
      <c r="G8" s="21">
        <f t="shared" si="1"/>
        <v>197</v>
      </c>
      <c r="H8" s="18">
        <v>3252</v>
      </c>
      <c r="I8" s="19">
        <v>368.5</v>
      </c>
      <c r="J8" s="20">
        <v>2680</v>
      </c>
      <c r="K8" s="21">
        <f t="shared" si="2"/>
        <v>203.5</v>
      </c>
      <c r="L8" s="12">
        <f t="shared" si="0"/>
        <v>1.5209302325581395</v>
      </c>
      <c r="M8" s="13">
        <f t="shared" si="0"/>
        <v>-0.53822055137844615</v>
      </c>
      <c r="N8" s="14">
        <f t="shared" si="0"/>
        <v>8.0847457627118651</v>
      </c>
      <c r="O8" s="15">
        <f t="shared" si="0"/>
        <v>3.2994923857868022E-2</v>
      </c>
      <c r="P8" s="22">
        <f>I8/I7-1</f>
        <v>9.5890410958903161E-3</v>
      </c>
    </row>
    <row r="9" spans="3:16" x14ac:dyDescent="0.25">
      <c r="C9" s="17" t="s">
        <v>11</v>
      </c>
      <c r="D9" s="18">
        <v>1495</v>
      </c>
      <c r="E9" s="19">
        <v>511</v>
      </c>
      <c r="F9" s="20">
        <v>542</v>
      </c>
      <c r="G9" s="21">
        <f t="shared" si="1"/>
        <v>442</v>
      </c>
      <c r="H9" s="18">
        <v>3792</v>
      </c>
      <c r="I9" s="19">
        <v>332.25</v>
      </c>
      <c r="J9" s="20">
        <v>3059.5</v>
      </c>
      <c r="K9" s="21">
        <f t="shared" si="2"/>
        <v>400.25</v>
      </c>
      <c r="L9" s="12">
        <f t="shared" si="0"/>
        <v>1.5364548494983277</v>
      </c>
      <c r="M9" s="13">
        <f t="shared" si="0"/>
        <v>-0.34980430528375733</v>
      </c>
      <c r="N9" s="14">
        <f t="shared" si="0"/>
        <v>4.6448339483394836</v>
      </c>
      <c r="O9" s="15">
        <f t="shared" si="0"/>
        <v>-9.4457013574660631E-2</v>
      </c>
      <c r="P9" s="22">
        <f t="shared" ref="P9:P15" si="3">I9/I8-1</f>
        <v>-9.837177747625514E-2</v>
      </c>
    </row>
    <row r="10" spans="3:16" x14ac:dyDescent="0.25">
      <c r="C10" s="17" t="s">
        <v>12</v>
      </c>
      <c r="D10" s="18">
        <v>1844</v>
      </c>
      <c r="E10" s="19">
        <v>618</v>
      </c>
      <c r="F10" s="20">
        <v>702</v>
      </c>
      <c r="G10" s="21">
        <f t="shared" si="1"/>
        <v>524</v>
      </c>
      <c r="H10" s="18">
        <v>4213</v>
      </c>
      <c r="I10" s="19">
        <v>209</v>
      </c>
      <c r="J10" s="20">
        <v>3626.75</v>
      </c>
      <c r="K10" s="21">
        <f t="shared" si="2"/>
        <v>377.25</v>
      </c>
      <c r="L10" s="12">
        <f t="shared" si="0"/>
        <v>1.28470715835141</v>
      </c>
      <c r="M10" s="13">
        <f t="shared" si="0"/>
        <v>-0.6618122977346278</v>
      </c>
      <c r="N10" s="14">
        <f t="shared" si="0"/>
        <v>4.1663105413105415</v>
      </c>
      <c r="O10" s="15">
        <f t="shared" si="0"/>
        <v>-0.28005725190839692</v>
      </c>
      <c r="P10" s="22">
        <f t="shared" si="3"/>
        <v>-0.37095560571858543</v>
      </c>
    </row>
    <row r="11" spans="3:16" x14ac:dyDescent="0.25">
      <c r="C11" s="17" t="s">
        <v>13</v>
      </c>
      <c r="D11" s="18">
        <v>1743</v>
      </c>
      <c r="E11" s="19">
        <v>557</v>
      </c>
      <c r="F11" s="20">
        <v>834</v>
      </c>
      <c r="G11" s="21">
        <f t="shared" si="1"/>
        <v>352</v>
      </c>
      <c r="H11" s="18">
        <v>4390.75</v>
      </c>
      <c r="I11" s="19">
        <v>280</v>
      </c>
      <c r="J11" s="20">
        <v>3040.25</v>
      </c>
      <c r="K11" s="21">
        <f>H11-(I11+J11)</f>
        <v>1070.5</v>
      </c>
      <c r="L11" s="12">
        <f t="shared" si="0"/>
        <v>1.5190763052208835</v>
      </c>
      <c r="M11" s="13">
        <f t="shared" si="0"/>
        <v>-0.49730700179533216</v>
      </c>
      <c r="N11" s="14">
        <f t="shared" si="0"/>
        <v>2.6453836930455634</v>
      </c>
      <c r="O11" s="15">
        <f t="shared" si="0"/>
        <v>2.0411931818181817</v>
      </c>
      <c r="P11" s="22">
        <f t="shared" si="3"/>
        <v>0.33971291866028719</v>
      </c>
    </row>
    <row r="12" spans="3:16" x14ac:dyDescent="0.25">
      <c r="C12" s="17" t="s">
        <v>14</v>
      </c>
      <c r="D12" s="18">
        <v>1607</v>
      </c>
      <c r="E12" s="19">
        <v>417</v>
      </c>
      <c r="F12" s="20">
        <v>872</v>
      </c>
      <c r="G12" s="21">
        <f t="shared" si="1"/>
        <v>318</v>
      </c>
      <c r="H12" s="18">
        <v>3964</v>
      </c>
      <c r="I12" s="19">
        <v>262</v>
      </c>
      <c r="J12" s="20">
        <v>3053.5</v>
      </c>
      <c r="K12" s="21">
        <f t="shared" si="2"/>
        <v>648.5</v>
      </c>
      <c r="L12" s="12">
        <f>(H12-D12)/D12</f>
        <v>1.4667081518357188</v>
      </c>
      <c r="M12" s="13">
        <f t="shared" si="0"/>
        <v>-0.37170263788968827</v>
      </c>
      <c r="N12" s="14">
        <f t="shared" si="0"/>
        <v>2.5017201834862384</v>
      </c>
      <c r="O12" s="15">
        <f t="shared" si="0"/>
        <v>1.0393081761006289</v>
      </c>
      <c r="P12" s="22">
        <f t="shared" si="3"/>
        <v>-6.4285714285714279E-2</v>
      </c>
    </row>
    <row r="13" spans="3:16" x14ac:dyDescent="0.25">
      <c r="C13" s="17" t="s">
        <v>15</v>
      </c>
      <c r="D13" s="18">
        <v>2405</v>
      </c>
      <c r="E13" s="19">
        <v>440</v>
      </c>
      <c r="F13" s="20">
        <v>1680</v>
      </c>
      <c r="G13" s="21">
        <f t="shared" si="1"/>
        <v>285</v>
      </c>
      <c r="H13" s="18">
        <v>3668.75</v>
      </c>
      <c r="I13" s="19">
        <v>253</v>
      </c>
      <c r="J13" s="20">
        <v>3385.5</v>
      </c>
      <c r="K13" s="21">
        <f t="shared" si="2"/>
        <v>30.25</v>
      </c>
      <c r="L13" s="12">
        <f>(H13-D13)/D13</f>
        <v>0.52546777546777546</v>
      </c>
      <c r="M13" s="13">
        <f t="shared" si="0"/>
        <v>-0.42499999999999999</v>
      </c>
      <c r="N13" s="14">
        <f t="shared" si="0"/>
        <v>1.0151785714285715</v>
      </c>
      <c r="O13" s="15">
        <f t="shared" si="0"/>
        <v>-0.89385964912280702</v>
      </c>
      <c r="P13" s="22">
        <f t="shared" si="3"/>
        <v>-3.4351145038167941E-2</v>
      </c>
    </row>
    <row r="14" spans="3:16" x14ac:dyDescent="0.25">
      <c r="C14" s="17" t="s">
        <v>16</v>
      </c>
      <c r="D14" s="18">
        <v>2164</v>
      </c>
      <c r="E14" s="19">
        <v>635</v>
      </c>
      <c r="F14" s="20">
        <v>1770</v>
      </c>
      <c r="G14" s="21">
        <f t="shared" si="1"/>
        <v>-241</v>
      </c>
      <c r="H14" s="18">
        <v>2690.25</v>
      </c>
      <c r="I14" s="19">
        <v>220.5</v>
      </c>
      <c r="J14" s="20">
        <v>2196</v>
      </c>
      <c r="K14" s="21">
        <f>H14-(I14+J14)</f>
        <v>273.75</v>
      </c>
      <c r="L14" s="12">
        <f>(H14-D14)/D14</f>
        <v>0.24318391866913125</v>
      </c>
      <c r="M14" s="13">
        <f t="shared" si="0"/>
        <v>-0.65275590551181106</v>
      </c>
      <c r="N14" s="14">
        <f t="shared" si="0"/>
        <v>0.24067796610169492</v>
      </c>
      <c r="O14" s="15">
        <f t="shared" si="0"/>
        <v>-2.1358921161825726</v>
      </c>
      <c r="P14" s="22">
        <f t="shared" si="3"/>
        <v>-0.12845849802371545</v>
      </c>
    </row>
    <row r="15" spans="3:16" x14ac:dyDescent="0.25">
      <c r="C15" s="17" t="s">
        <v>17</v>
      </c>
      <c r="D15" s="18">
        <v>2641</v>
      </c>
      <c r="E15" s="19">
        <v>328</v>
      </c>
      <c r="F15" s="20">
        <v>2015</v>
      </c>
      <c r="G15" s="21">
        <f t="shared" si="1"/>
        <v>298</v>
      </c>
      <c r="H15" s="18">
        <v>3061.75</v>
      </c>
      <c r="I15" s="19">
        <v>247</v>
      </c>
      <c r="J15" s="20">
        <v>2668.5</v>
      </c>
      <c r="K15" s="21">
        <f>H15-(I15+J15)</f>
        <v>146.25</v>
      </c>
      <c r="L15" s="12">
        <f>(H15-D15)/D15</f>
        <v>0.15931465354032565</v>
      </c>
      <c r="M15" s="13">
        <f t="shared" si="0"/>
        <v>-0.24695121951219512</v>
      </c>
      <c r="N15" s="14">
        <f t="shared" si="0"/>
        <v>0.32431761786600494</v>
      </c>
      <c r="O15" s="15">
        <f t="shared" si="0"/>
        <v>-0.50922818791946312</v>
      </c>
      <c r="P15" s="22">
        <f t="shared" si="3"/>
        <v>0.1201814058956916</v>
      </c>
    </row>
    <row r="16" spans="3:16" x14ac:dyDescent="0.25">
      <c r="C16" s="17" t="s">
        <v>18</v>
      </c>
      <c r="D16" s="18">
        <v>2476</v>
      </c>
      <c r="E16" s="19">
        <v>479</v>
      </c>
      <c r="F16" s="20">
        <v>2007</v>
      </c>
      <c r="G16" s="21">
        <f>D16-(E16+F16)</f>
        <v>-10</v>
      </c>
      <c r="H16" s="18">
        <v>2272</v>
      </c>
      <c r="I16" s="19">
        <v>336.5</v>
      </c>
      <c r="J16" s="20">
        <v>1833.25</v>
      </c>
      <c r="K16" s="21">
        <f>H16-(I16+J16)</f>
        <v>102.25</v>
      </c>
      <c r="L16" s="12">
        <f>(H16-D16)/D16</f>
        <v>-8.2390953150242321E-2</v>
      </c>
      <c r="M16" s="13">
        <f t="shared" si="0"/>
        <v>-0.29749478079331942</v>
      </c>
      <c r="N16" s="14">
        <f>(J16-F16)/F16</f>
        <v>-8.6571998006975584E-2</v>
      </c>
      <c r="O16" s="15">
        <f>(K16-G16)/G16</f>
        <v>-11.225</v>
      </c>
      <c r="P16" s="22">
        <f>I16/I15-1</f>
        <v>0.36234817813765186</v>
      </c>
    </row>
    <row r="17" spans="3:16" ht="15.75" thickBot="1" x14ac:dyDescent="0.3">
      <c r="C17" s="23" t="s">
        <v>19</v>
      </c>
      <c r="D17" s="24">
        <v>2914</v>
      </c>
      <c r="E17" s="25">
        <v>645</v>
      </c>
      <c r="F17" s="26">
        <v>1970</v>
      </c>
      <c r="G17" s="27">
        <f>D17-(E17+F17)</f>
        <v>299</v>
      </c>
      <c r="H17" s="18">
        <v>2912</v>
      </c>
      <c r="I17" s="25">
        <v>389</v>
      </c>
      <c r="J17" s="26">
        <v>2028</v>
      </c>
      <c r="K17" s="21">
        <f>H17-(I17+J17)</f>
        <v>495</v>
      </c>
      <c r="L17" s="12">
        <f>(H17-D17)/D17</f>
        <v>-6.863417982155113E-4</v>
      </c>
      <c r="M17" s="13">
        <f t="shared" si="0"/>
        <v>-0.39689922480620154</v>
      </c>
      <c r="N17" s="14">
        <f>(J17-F17)/F17</f>
        <v>2.9441624365482234E-2</v>
      </c>
      <c r="O17" s="15">
        <f>(K17-G17)/G17</f>
        <v>0.65551839464882944</v>
      </c>
      <c r="P17" s="22">
        <f>I17/I16-1</f>
        <v>0.15601783060921237</v>
      </c>
    </row>
    <row r="18" spans="3:16" x14ac:dyDescent="0.25">
      <c r="C18" s="28" t="s">
        <v>20</v>
      </c>
      <c r="D18" s="7">
        <f>SUM(D6:D17)</f>
        <v>22449</v>
      </c>
      <c r="E18" s="7">
        <f t="shared" ref="E18:G18" si="4">SUM(E6:E17)</f>
        <v>6336</v>
      </c>
      <c r="F18" s="7">
        <f t="shared" si="4"/>
        <v>12916</v>
      </c>
      <c r="G18" s="7">
        <f t="shared" si="4"/>
        <v>3197</v>
      </c>
      <c r="H18" s="7">
        <f>SUM(H6:H17)</f>
        <v>40652.5</v>
      </c>
      <c r="I18" s="9">
        <f>SUM(I6:I17)</f>
        <v>3638.75</v>
      </c>
      <c r="J18" s="9">
        <f>SUM(J6:J17)</f>
        <v>32162.5</v>
      </c>
      <c r="K18" s="10">
        <f>SUM(K6:K17)</f>
        <v>4851.25</v>
      </c>
      <c r="L18" s="29">
        <f>H18/D18-1</f>
        <v>0.81088244465232306</v>
      </c>
      <c r="M18" s="30">
        <f>I18/E18-1</f>
        <v>-0.42570233585858586</v>
      </c>
      <c r="N18" s="30">
        <f>J18/F18-1</f>
        <v>1.4901285227624652</v>
      </c>
      <c r="O18" s="31">
        <f>K18/G18-1</f>
        <v>0.51743822333437595</v>
      </c>
      <c r="P18" s="32"/>
    </row>
    <row r="19" spans="3:16" x14ac:dyDescent="0.25">
      <c r="C19" s="33" t="s">
        <v>7</v>
      </c>
      <c r="D19" s="18">
        <f t="shared" ref="D19:J19" si="5">SUM(D6:D17)</f>
        <v>22449</v>
      </c>
      <c r="E19" s="20">
        <f t="shared" si="5"/>
        <v>6336</v>
      </c>
      <c r="F19" s="20">
        <f t="shared" si="5"/>
        <v>12916</v>
      </c>
      <c r="G19" s="21">
        <f t="shared" si="5"/>
        <v>3197</v>
      </c>
      <c r="H19" s="18">
        <f t="shared" si="5"/>
        <v>40652.5</v>
      </c>
      <c r="I19" s="20">
        <f t="shared" si="5"/>
        <v>3638.75</v>
      </c>
      <c r="J19" s="20">
        <f t="shared" si="5"/>
        <v>32162.5</v>
      </c>
      <c r="K19" s="21">
        <f t="shared" ref="K19" si="6">SUM(K6:K17)</f>
        <v>4851.25</v>
      </c>
      <c r="L19" s="34"/>
      <c r="M19" s="35"/>
      <c r="N19" s="35"/>
      <c r="O19" s="36"/>
      <c r="P19" s="32"/>
    </row>
    <row r="20" spans="3:16" ht="15.75" thickBot="1" x14ac:dyDescent="0.3">
      <c r="C20" s="37" t="s">
        <v>21</v>
      </c>
      <c r="D20" s="38">
        <f>D19/D19</f>
        <v>1</v>
      </c>
      <c r="E20" s="39">
        <f>E19/D19</f>
        <v>0.28223974341841507</v>
      </c>
      <c r="F20" s="39">
        <f>F19/D19</f>
        <v>0.57534856786493827</v>
      </c>
      <c r="G20" s="40">
        <f>G19/D19</f>
        <v>0.14241168871664661</v>
      </c>
      <c r="H20" s="38">
        <f>H18/H18</f>
        <v>1</v>
      </c>
      <c r="I20" s="39">
        <f>I18/H18</f>
        <v>8.9508640305024298E-2</v>
      </c>
      <c r="J20" s="39">
        <f>J18/H18</f>
        <v>0.79115675542709551</v>
      </c>
      <c r="K20" s="40">
        <f>K18/H18</f>
        <v>0.1193346042678802</v>
      </c>
      <c r="L20" s="41"/>
      <c r="M20" s="42"/>
      <c r="N20" s="42"/>
      <c r="O20" s="43"/>
      <c r="P20" s="44"/>
    </row>
    <row r="21" spans="3:16" x14ac:dyDescent="0.25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</sheetData>
  <mergeCells count="5">
    <mergeCell ref="C3:O3"/>
    <mergeCell ref="C4:C5"/>
    <mergeCell ref="D4:G4"/>
    <mergeCell ref="H4:K4"/>
    <mergeCell ref="L4:O4"/>
  </mergeCells>
  <conditionalFormatting sqref="D6:G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{4212EEA6-7F37-49B8-B05D-C625B5D8215D}</x14:id>
        </ext>
      </extLst>
    </cfRule>
  </conditionalFormatting>
  <conditionalFormatting sqref="H6:K17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{1CA55CB8-2EAF-447E-B8BE-47CCDF3B8BFE}</x14:id>
        </ext>
      </extLst>
    </cfRule>
  </conditionalFormatting>
  <conditionalFormatting sqref="L6:M17">
    <cfRule type="top10" dxfId="11" priority="6" percent="1" rank="10"/>
  </conditionalFormatting>
  <conditionalFormatting sqref="N6:N17">
    <cfRule type="top10" dxfId="9" priority="5" percent="1" rank="10"/>
  </conditionalFormatting>
  <conditionalFormatting sqref="O6:O17">
    <cfRule type="top10" dxfId="7" priority="4" percent="1" rank="10"/>
  </conditionalFormatting>
  <conditionalFormatting sqref="L6:L17">
    <cfRule type="top10" dxfId="5" priority="3" percent="1" rank="10"/>
  </conditionalFormatting>
  <conditionalFormatting sqref="P6:P17">
    <cfRule type="top10" dxfId="3" priority="2" percent="1" rank="10"/>
  </conditionalFormatting>
  <conditionalFormatting sqref="P18:P19">
    <cfRule type="top10" dxfId="1" priority="1" percent="1" rank="10"/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12EEA6-7F37-49B8-B05D-C625B5D821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D6:G17</xm:sqref>
        </x14:conditionalFormatting>
        <x14:conditionalFormatting xmlns:xm="http://schemas.microsoft.com/office/excel/2006/main">
          <x14:cfRule type="dataBar" id="{1CA55CB8-2EAF-447E-B8BE-47CCDF3B8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H6:K17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0F8FF6E4BE4BBEF624CDCD6BDE45" ma:contentTypeVersion="9" ma:contentTypeDescription="Create a new document." ma:contentTypeScope="" ma:versionID="82f9c2ed862e1409753486003b8b09cb">
  <xsd:schema xmlns:xsd="http://www.w3.org/2001/XMLSchema" xmlns:xs="http://www.w3.org/2001/XMLSchema" xmlns:p="http://schemas.microsoft.com/office/2006/metadata/properties" xmlns:ns2="596fde78-8ff4-420d-88a7-48a690e021e6" xmlns:ns3="d0bf82b7-331f-4971-84a8-7b5b420e22bf" targetNamespace="http://schemas.microsoft.com/office/2006/metadata/properties" ma:root="true" ma:fieldsID="bfcd6d69fca9783e3a5c7e2da5e181b9" ns2:_="" ns3:_="">
    <xsd:import namespace="596fde78-8ff4-420d-88a7-48a690e021e6"/>
    <xsd:import namespace="d0bf82b7-331f-4971-84a8-7b5b420e2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fde78-8ff4-420d-88a7-48a690e02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61a3f9b-bc1a-43ab-a38e-fd120e3a5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f82b7-331f-4971-84a8-7b5b420e22b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699d98-497c-422b-8da6-6b67ff2c3ca0}" ma:internalName="TaxCatchAll" ma:showField="CatchAllData" ma:web="d0bf82b7-331f-4971-84a8-7b5b420e22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6fde78-8ff4-420d-88a7-48a690e021e6">
      <Terms xmlns="http://schemas.microsoft.com/office/infopath/2007/PartnerControls"/>
    </lcf76f155ced4ddcb4097134ff3c332f>
    <TaxCatchAll xmlns="d0bf82b7-331f-4971-84a8-7b5b420e22bf" xsi:nil="true"/>
  </documentManagement>
</p:properties>
</file>

<file path=customXml/itemProps1.xml><?xml version="1.0" encoding="utf-8"?>
<ds:datastoreItem xmlns:ds="http://schemas.openxmlformats.org/officeDocument/2006/customXml" ds:itemID="{4FC746EA-96CB-47C7-81E6-C919DC769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2E2FD-1B9A-48FC-92EF-F85741430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fde78-8ff4-420d-88a7-48a690e021e6"/>
    <ds:schemaRef ds:uri="d0bf82b7-331f-4971-84a8-7b5b420e2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F0A24-81D2-49DB-AA18-D7DF261AFD2D}">
  <ds:schemaRefs>
    <ds:schemaRef ds:uri="http://www.w3.org/XML/1998/namespace"/>
    <ds:schemaRef ds:uri="http://schemas.openxmlformats.org/package/2006/metadata/core-properties"/>
    <ds:schemaRef ds:uri="http://purl.org/dc/terms/"/>
    <ds:schemaRef ds:uri="d0bf82b7-331f-4971-84a8-7b5b420e22bf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596fde78-8ff4-420d-88a7-48a690e021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In-Transit Cargo</vt:lpstr>
    </vt:vector>
  </TitlesOfParts>
  <Manager/>
  <Company>ACT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Majd ALasmar</dc:creator>
  <cp:keywords/>
  <dc:description/>
  <cp:lastModifiedBy>Zaid Mousa</cp:lastModifiedBy>
  <cp:revision/>
  <dcterms:created xsi:type="dcterms:W3CDTF">2020-05-10T08:53:02Z</dcterms:created>
  <dcterms:modified xsi:type="dcterms:W3CDTF">2023-01-02T08:30:52Z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0x010100122C0F8FF6E4BE4BBEF624CDCD6BDE45</vt:lpwstr>
  </property>
  <property fmtid="{D5CDD505-2E9C-101B-9397-08002B2CF9AE}" pid="3" name="MediaServiceImageTags">
    <vt:lpwstr/>
  </property>
  <property fmtid="{D5CDD505-2E9C-101B-9397-08002B2CF9AE}" pid="4" name="Order">
    <vt:r8>133100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