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cterminal.sharepoint.com/sites/BD424/Shared Documents/General/Reporting/1. Monthly Reporting/INT/2023/"/>
    </mc:Choice>
  </mc:AlternateContent>
  <xr:revisionPtr revIDLastSave="0" documentId="8_{8FA439A0-A3F9-4150-AD0A-C88ED1640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-Transit Carg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2" l="1"/>
  <c r="J19" i="2"/>
  <c r="I19" i="2"/>
  <c r="H19" i="2"/>
  <c r="F19" i="2"/>
  <c r="F20" i="2" s="1"/>
  <c r="E19" i="2"/>
  <c r="E20" i="2" s="1"/>
  <c r="D19" i="2"/>
  <c r="D20" i="2" s="1"/>
  <c r="N18" i="2"/>
  <c r="M18" i="2"/>
  <c r="L18" i="2"/>
  <c r="J18" i="2"/>
  <c r="J20" i="2" s="1"/>
  <c r="I18" i="2"/>
  <c r="I20" i="2" s="1"/>
  <c r="H18" i="2"/>
  <c r="H20" i="2" s="1"/>
  <c r="F18" i="2"/>
  <c r="E18" i="2"/>
  <c r="D18" i="2"/>
  <c r="K17" i="2"/>
  <c r="G17" i="2"/>
  <c r="K16" i="2"/>
  <c r="G16" i="2"/>
  <c r="K15" i="2"/>
  <c r="G15" i="2"/>
  <c r="K14" i="2"/>
  <c r="G14" i="2"/>
  <c r="K13" i="2"/>
  <c r="G13" i="2"/>
  <c r="K12" i="2"/>
  <c r="G12" i="2"/>
  <c r="K11" i="2"/>
  <c r="G11" i="2"/>
  <c r="K10" i="2"/>
  <c r="G10" i="2"/>
  <c r="N9" i="2"/>
  <c r="M9" i="2"/>
  <c r="L9" i="2"/>
  <c r="K9" i="2"/>
  <c r="O9" i="2" s="1"/>
  <c r="G9" i="2"/>
  <c r="N8" i="2"/>
  <c r="M8" i="2"/>
  <c r="L8" i="2"/>
  <c r="K8" i="2"/>
  <c r="O8" i="2" s="1"/>
  <c r="G8" i="2"/>
  <c r="G19" i="2" s="1"/>
  <c r="G20" i="2" s="1"/>
  <c r="O7" i="2"/>
  <c r="N7" i="2"/>
  <c r="M7" i="2"/>
  <c r="L7" i="2"/>
  <c r="K7" i="2"/>
  <c r="G7" i="2"/>
  <c r="N6" i="2"/>
  <c r="M6" i="2"/>
  <c r="L6" i="2"/>
  <c r="K6" i="2"/>
  <c r="K18" i="2" s="1"/>
  <c r="G6" i="2"/>
  <c r="G18" i="2" s="1"/>
  <c r="P8" i="2"/>
  <c r="P7" i="2"/>
  <c r="K20" i="2" l="1"/>
  <c r="O18" i="2"/>
  <c r="K19" i="2"/>
  <c r="O6" i="2"/>
</calcChain>
</file>

<file path=xl/sharedStrings.xml><?xml version="1.0" encoding="utf-8"?>
<sst xmlns="http://schemas.openxmlformats.org/spreadsheetml/2006/main" count="32" uniqueCount="23">
  <si>
    <t>INT IMPORT FULL TEUs</t>
  </si>
  <si>
    <t>Month</t>
  </si>
  <si>
    <t>Growth</t>
  </si>
  <si>
    <t>MoM%</t>
  </si>
  <si>
    <t>Total INT</t>
  </si>
  <si>
    <t>TIR</t>
  </si>
  <si>
    <t>Other INT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</si>
  <si>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</si>
  <si>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</si>
  <si>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</si>
  <si>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</si>
  <si>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</si>
  <si>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</si>
  <si>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</si>
  <si>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</si>
  <si>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</si>
  <si>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</si>
  <si>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</si>
  <si>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</si>
  <si>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</si>
  <si>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</si>
  <si>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Cargo split</t>
  </si>
  <si>
    <t>QIZ &amp; 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</si>
</sst>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aersk Text"/>
    </font>
    <font>
      <sz val="10"/>
      <color theme="1"/>
      <name val="Maersk Text"/>
    </font>
    <font>
      <b/>
      <sz val="10"/>
      <name val="Maersk Text"/>
    </font>
    <font>
      <sz val="10"/>
      <name val="Maersk Text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left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21"/>
  <sheetViews>
    <sheetView showGridLines="0" tabSelected="1" workbookViewId="0">
      <selection activeCell="E18" sqref="E18"/>
    </sheetView>
  </sheetViews>
  <sheetFormatPr defaultRowHeight="15" x14ac:dyDescent="0.25"/>
  <cols>
    <col min="3" max="3" width="10.85546875" bestFit="1" customWidth="1"/>
    <col min="4" max="4" width="9" bestFit="1" customWidth="1"/>
    <col min="5" max="5" width="7.42578125" customWidth="1"/>
    <col min="6" max="6" width="9.7109375" bestFit="1" customWidth="1"/>
    <col min="7" max="7" width="7.5703125" customWidth="1"/>
    <col min="8" max="8" width="9" bestFit="1" customWidth="1"/>
    <col min="9" max="9" width="7.42578125" customWidth="1"/>
    <col min="10" max="10" width="9.7109375" bestFit="1" customWidth="1"/>
    <col min="11" max="11" width="6.28515625" bestFit="1" customWidth="1"/>
    <col min="12" max="12" width="7.85546875" bestFit="1" customWidth="1"/>
    <col min="13" max="13" width="8.140625" bestFit="1" customWidth="1"/>
    <col min="14" max="14" width="9.5703125" bestFit="1" customWidth="1"/>
    <col min="15" max="15" width="7.85546875" bestFit="1" customWidth="1"/>
    <col min="16" max="16" width="10.5703125" customWidth="1"/>
  </cols>
  <sheetData>
    <row r="2" spans="3:16" ht="15.75" thickBot="1" x14ac:dyDescent="0.3"/>
    <row r="3" spans="3:16" ht="15.75" thickBot="1" x14ac:dyDescent="0.3">
      <c r="C3" s="47" t="s">
        <v>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1"/>
    </row>
    <row r="4" spans="3:16" ht="15.75" thickBot="1" x14ac:dyDescent="0.3">
      <c r="C4" s="50" t="s">
        <v>1</v>
      </c>
      <c r="D4" s="47">
        <v>2022</v>
      </c>
      <c r="E4" s="52"/>
      <c r="F4" s="52"/>
      <c r="G4" s="53"/>
      <c r="H4" s="47">
        <v>2023</v>
      </c>
      <c r="I4" s="52"/>
      <c r="J4" s="52"/>
      <c r="K4" s="53"/>
      <c r="L4" s="47" t="s">
        <v>2</v>
      </c>
      <c r="M4" s="52"/>
      <c r="N4" s="52"/>
      <c r="O4" s="53"/>
      <c r="P4" s="2" t="s">
        <v>3</v>
      </c>
    </row>
    <row r="5" spans="3:16" ht="15.75" thickBot="1" x14ac:dyDescent="0.3">
      <c r="C5" s="51"/>
      <c r="D5" s="44" t="s">
        <v>4</v>
      </c>
      <c r="E5" s="3" t="s">
        <v>5</v>
      </c>
      <c r="F5" s="3" t="s">
        <v>6</v>
      </c>
      <c r="G5" s="3" t="s">
        <v>22</v>
      </c>
      <c r="H5" s="44" t="s">
        <v>4</v>
      </c>
      <c r="I5" s="3" t="s">
        <v>5</v>
      </c>
      <c r="J5" s="3" t="s">
        <v>6</v>
      </c>
      <c r="K5" s="3" t="s">
        <v>22</v>
      </c>
      <c r="L5" s="4" t="s">
        <v>7</v>
      </c>
      <c r="M5" s="5" t="s">
        <v>5</v>
      </c>
      <c r="N5" s="3" t="s">
        <v>6</v>
      </c>
      <c r="O5" s="3" t="s">
        <v>22</v>
      </c>
      <c r="P5" s="2" t="s">
        <v>6</v>
      </c>
    </row>
    <row r="6" spans="3:16" x14ac:dyDescent="0.25">
      <c r="C6" s="6" t="s">
        <v>8</v>
      </c>
      <c r="D6" s="7">
        <v>3380</v>
      </c>
      <c r="E6" s="8">
        <v>376</v>
      </c>
      <c r="F6" s="9">
        <v>2480</v>
      </c>
      <c r="G6" s="10">
        <f>D6-(E6+F6)</f>
        <v>524</v>
      </c>
      <c r="H6" s="45">
        <v>2795.5</v>
      </c>
      <c r="I6" s="8">
        <v>221</v>
      </c>
      <c r="J6" s="9">
        <v>1836.25</v>
      </c>
      <c r="K6" s="10">
        <f>H6-(I6+J6)</f>
        <v>738.25</v>
      </c>
      <c r="L6" s="11">
        <f t="shared" ref="L6:O9" si="0">(H6-D6)/D6</f>
        <v>-0.17292899408284024</v>
      </c>
      <c r="M6" s="12">
        <f t="shared" si="0"/>
        <v>-0.41223404255319152</v>
      </c>
      <c r="N6" s="13">
        <f t="shared" si="0"/>
        <v>-0.25957661290322581</v>
      </c>
      <c r="O6" s="14">
        <f t="shared" si="0"/>
        <v>0.4088740458015267</v>
      </c>
      <c r="P6" s="15"/>
    </row>
    <row r="7" spans="3:16" x14ac:dyDescent="0.25">
      <c r="C7" s="16" t="s">
        <v>9</v>
      </c>
      <c r="D7" s="17">
        <v>3056</v>
      </c>
      <c r="E7" s="18">
        <v>365</v>
      </c>
      <c r="F7" s="19">
        <v>2111.25</v>
      </c>
      <c r="G7" s="20">
        <f t="shared" ref="G7:G15" si="1">D7-(E7+F7)</f>
        <v>579.75</v>
      </c>
      <c r="H7" s="17">
        <v>1724.25</v>
      </c>
      <c r="I7" s="18">
        <v>225.5</v>
      </c>
      <c r="J7" s="19">
        <v>1115.75</v>
      </c>
      <c r="K7" s="20">
        <f t="shared" ref="K7:K13" si="2">H7-(I7+J7)</f>
        <v>383</v>
      </c>
      <c r="L7" s="11">
        <f t="shared" si="0"/>
        <v>-0.43578206806282721</v>
      </c>
      <c r="M7" s="12">
        <f t="shared" si="0"/>
        <v>-0.38219178082191779</v>
      </c>
      <c r="N7" s="13">
        <f t="shared" si="0"/>
        <v>-0.47152161042036705</v>
      </c>
      <c r="O7" s="14">
        <f t="shared" si="0"/>
        <v>-0.33937041828374298</v>
      </c>
      <c r="P7" s="21">
        <f>J7/J6-1</f>
        <v>-0.39237576582709321</v>
      </c>
    </row>
    <row r="8" spans="3:16" x14ac:dyDescent="0.25">
      <c r="C8" s="16" t="s">
        <v>10</v>
      </c>
      <c r="D8" s="17">
        <v>3252</v>
      </c>
      <c r="E8" s="18">
        <v>368.5</v>
      </c>
      <c r="F8" s="19">
        <v>2680</v>
      </c>
      <c r="G8" s="20">
        <f t="shared" si="1"/>
        <v>203.5</v>
      </c>
      <c r="H8" s="17">
        <v>1902.5</v>
      </c>
      <c r="I8" s="18">
        <v>219.75</v>
      </c>
      <c r="J8" s="19">
        <v>1264.5</v>
      </c>
      <c r="K8" s="20">
        <f t="shared" si="2"/>
        <v>418.25</v>
      </c>
      <c r="L8" s="11">
        <f t="shared" si="0"/>
        <v>-0.41497539975399755</v>
      </c>
      <c r="M8" s="12">
        <f t="shared" si="0"/>
        <v>-0.40366350067842605</v>
      </c>
      <c r="N8" s="13">
        <f t="shared" si="0"/>
        <v>-0.52817164179104481</v>
      </c>
      <c r="O8" s="14">
        <f t="shared" si="0"/>
        <v>1.0552825552825553</v>
      </c>
      <c r="P8" s="21">
        <f>J8/J7-1</f>
        <v>0.13331839569796111</v>
      </c>
    </row>
    <row r="9" spans="3:16" x14ac:dyDescent="0.25">
      <c r="C9" s="16" t="s">
        <v>11</v>
      </c>
      <c r="D9" s="17">
        <v>3792</v>
      </c>
      <c r="E9" s="18">
        <v>332.25</v>
      </c>
      <c r="F9" s="19">
        <v>3059.5</v>
      </c>
      <c r="G9" s="20">
        <f t="shared" si="1"/>
        <v>400.25</v>
      </c>
      <c r="H9" s="17">
        <v>2022</v>
      </c>
      <c r="I9" s="18">
        <v>314</v>
      </c>
      <c r="J9" s="19">
        <v>1411</v>
      </c>
      <c r="K9" s="20">
        <f t="shared" si="2"/>
        <v>297</v>
      </c>
      <c r="L9" s="11">
        <f t="shared" si="0"/>
        <v>-0.46677215189873417</v>
      </c>
      <c r="M9" s="12">
        <f t="shared" si="0"/>
        <v>-5.4928517682468023E-2</v>
      </c>
      <c r="N9" s="13">
        <f t="shared" si="0"/>
        <v>-0.5388135316228142</v>
      </c>
      <c r="O9" s="14">
        <f t="shared" si="0"/>
        <v>-0.25796377264209869</v>
      </c>
      <c r="P9" s="21">
        <f>J9/J8-1</f>
        <v>0.11585606959272443</v>
      </c>
    </row>
    <row r="10" spans="3:16" x14ac:dyDescent="0.25">
      <c r="C10" s="16" t="s">
        <v>12</v>
      </c>
      <c r="D10" s="17">
        <v>4213</v>
      </c>
      <c r="E10" s="18">
        <v>209</v>
      </c>
      <c r="F10" s="19">
        <v>3626.75</v>
      </c>
      <c r="G10" s="20">
        <f t="shared" si="1"/>
        <v>377.25</v>
      </c>
      <c r="H10" s="17"/>
      <c r="I10" s="18"/>
      <c r="J10" s="19"/>
      <c r="K10" s="20">
        <f t="shared" si="2"/>
        <v>0</v>
      </c>
      <c r="L10" s="11"/>
      <c r="M10" s="12"/>
      <c r="N10" s="13"/>
      <c r="O10" s="14"/>
      <c r="P10" s="21"/>
    </row>
    <row r="11" spans="3:16" x14ac:dyDescent="0.25">
      <c r="C11" s="16" t="s">
        <v>13</v>
      </c>
      <c r="D11" s="17">
        <v>4390.75</v>
      </c>
      <c r="E11" s="18">
        <v>280</v>
      </c>
      <c r="F11" s="19">
        <v>3040.25</v>
      </c>
      <c r="G11" s="20">
        <f t="shared" si="1"/>
        <v>1070.5</v>
      </c>
      <c r="H11" s="17"/>
      <c r="I11" s="18"/>
      <c r="J11" s="19"/>
      <c r="K11" s="20">
        <f>H11-(I11+J11)</f>
        <v>0</v>
      </c>
      <c r="L11" s="11"/>
      <c r="M11" s="12"/>
      <c r="N11" s="13"/>
      <c r="O11" s="14"/>
      <c r="P11" s="21"/>
    </row>
    <row r="12" spans="3:16" x14ac:dyDescent="0.25">
      <c r="C12" s="16" t="s">
        <v>14</v>
      </c>
      <c r="D12" s="17">
        <v>3964</v>
      </c>
      <c r="E12" s="18">
        <v>262</v>
      </c>
      <c r="F12" s="19">
        <v>3053.5</v>
      </c>
      <c r="G12" s="20">
        <f t="shared" si="1"/>
        <v>648.5</v>
      </c>
      <c r="H12" s="17"/>
      <c r="I12" s="18"/>
      <c r="J12" s="19"/>
      <c r="K12" s="20">
        <f t="shared" si="2"/>
        <v>0</v>
      </c>
      <c r="L12" s="11"/>
      <c r="M12" s="12"/>
      <c r="N12" s="13"/>
      <c r="O12" s="14"/>
      <c r="P12" s="21"/>
    </row>
    <row r="13" spans="3:16" x14ac:dyDescent="0.25">
      <c r="C13" s="16" t="s">
        <v>15</v>
      </c>
      <c r="D13" s="17">
        <v>3668.75</v>
      </c>
      <c r="E13" s="18">
        <v>253</v>
      </c>
      <c r="F13" s="19">
        <v>3385.5</v>
      </c>
      <c r="G13" s="20">
        <f t="shared" si="1"/>
        <v>30.25</v>
      </c>
      <c r="H13" s="17"/>
      <c r="I13" s="18"/>
      <c r="J13" s="19"/>
      <c r="K13" s="20">
        <f t="shared" si="2"/>
        <v>0</v>
      </c>
      <c r="L13" s="11"/>
      <c r="M13" s="12"/>
      <c r="N13" s="13"/>
      <c r="O13" s="14"/>
      <c r="P13" s="21"/>
    </row>
    <row r="14" spans="3:16" x14ac:dyDescent="0.25">
      <c r="C14" s="16" t="s">
        <v>16</v>
      </c>
      <c r="D14" s="17">
        <v>2690.25</v>
      </c>
      <c r="E14" s="18">
        <v>220.5</v>
      </c>
      <c r="F14" s="19">
        <v>2196</v>
      </c>
      <c r="G14" s="20">
        <f t="shared" si="1"/>
        <v>273.75</v>
      </c>
      <c r="H14" s="17"/>
      <c r="I14" s="18"/>
      <c r="J14" s="19"/>
      <c r="K14" s="20">
        <f>H14-(I14+J14)</f>
        <v>0</v>
      </c>
      <c r="L14" s="11"/>
      <c r="M14" s="12"/>
      <c r="N14" s="13"/>
      <c r="O14" s="14"/>
      <c r="P14" s="21"/>
    </row>
    <row r="15" spans="3:16" x14ac:dyDescent="0.25">
      <c r="C15" s="16" t="s">
        <v>17</v>
      </c>
      <c r="D15" s="17">
        <v>3061.75</v>
      </c>
      <c r="E15" s="18">
        <v>247</v>
      </c>
      <c r="F15" s="19">
        <v>2668.5</v>
      </c>
      <c r="G15" s="20">
        <f t="shared" si="1"/>
        <v>146.25</v>
      </c>
      <c r="H15" s="17"/>
      <c r="I15" s="18"/>
      <c r="J15" s="19"/>
      <c r="K15" s="20">
        <f>H15-(I15+J15)</f>
        <v>0</v>
      </c>
      <c r="L15" s="11"/>
      <c r="M15" s="12"/>
      <c r="N15" s="13"/>
      <c r="O15" s="14"/>
      <c r="P15" s="21"/>
    </row>
    <row r="16" spans="3:16" x14ac:dyDescent="0.25">
      <c r="C16" s="16" t="s">
        <v>18</v>
      </c>
      <c r="D16" s="17">
        <v>2272</v>
      </c>
      <c r="E16" s="18">
        <v>336.5</v>
      </c>
      <c r="F16" s="19">
        <v>1833.25</v>
      </c>
      <c r="G16" s="20">
        <f>D16-(E16+F16)</f>
        <v>102.25</v>
      </c>
      <c r="H16" s="17"/>
      <c r="I16" s="18"/>
      <c r="J16" s="19"/>
      <c r="K16" s="20">
        <f>H16-(I16+J16)</f>
        <v>0</v>
      </c>
      <c r="L16" s="11"/>
      <c r="M16" s="12"/>
      <c r="N16" s="13"/>
      <c r="O16" s="14"/>
      <c r="P16" s="21"/>
    </row>
    <row r="17" spans="3:16" ht="15.75" thickBot="1" x14ac:dyDescent="0.3">
      <c r="C17" s="22" t="s">
        <v>19</v>
      </c>
      <c r="D17" s="23">
        <v>2912</v>
      </c>
      <c r="E17" s="24">
        <v>389</v>
      </c>
      <c r="F17" s="25">
        <v>2028</v>
      </c>
      <c r="G17" s="26">
        <f>D17-(E17+F17)</f>
        <v>495</v>
      </c>
      <c r="H17" s="17"/>
      <c r="I17" s="24"/>
      <c r="J17" s="25"/>
      <c r="K17" s="20">
        <f>H17-(I17+J17)</f>
        <v>0</v>
      </c>
      <c r="L17" s="11"/>
      <c r="M17" s="12"/>
      <c r="N17" s="13"/>
      <c r="O17" s="14"/>
      <c r="P17" s="46"/>
    </row>
    <row r="18" spans="3:16" x14ac:dyDescent="0.25">
      <c r="C18" s="27" t="s">
        <v>20</v>
      </c>
      <c r="D18" s="7">
        <f>SUM(D6:D9)</f>
        <v>13480</v>
      </c>
      <c r="E18" s="7">
        <f t="shared" ref="E18:G18" si="3">SUM(E6:E9)</f>
        <v>1441.75</v>
      </c>
      <c r="F18" s="7">
        <f t="shared" si="3"/>
        <v>10330.75</v>
      </c>
      <c r="G18" s="7">
        <f t="shared" si="3"/>
        <v>1707.5</v>
      </c>
      <c r="H18" s="7">
        <f>SUM(H6:H17)</f>
        <v>8444.25</v>
      </c>
      <c r="I18" s="9">
        <f>SUM(I6:I17)</f>
        <v>980.25</v>
      </c>
      <c r="J18" s="9">
        <f>SUM(J6:J17)</f>
        <v>5627.5</v>
      </c>
      <c r="K18" s="10">
        <f>SUM(K6:K17)</f>
        <v>1836.5</v>
      </c>
      <c r="L18" s="28">
        <f>H18/D18-1</f>
        <v>-0.37357195845697333</v>
      </c>
      <c r="M18" s="29">
        <f>I18/E18-1</f>
        <v>-0.32009710421362925</v>
      </c>
      <c r="N18" s="29">
        <f>J18/F18-1</f>
        <v>-0.45526704256709338</v>
      </c>
      <c r="O18" s="30">
        <f>K18/G18-1</f>
        <v>7.5549048316251755E-2</v>
      </c>
      <c r="P18" s="31"/>
    </row>
    <row r="19" spans="3:16" x14ac:dyDescent="0.25">
      <c r="C19" s="32" t="s">
        <v>7</v>
      </c>
      <c r="D19" s="17">
        <f t="shared" ref="D19:J19" si="4">SUM(D6:D17)</f>
        <v>40652.5</v>
      </c>
      <c r="E19" s="19">
        <f t="shared" si="4"/>
        <v>3638.75</v>
      </c>
      <c r="F19" s="19">
        <f t="shared" si="4"/>
        <v>32162.5</v>
      </c>
      <c r="G19" s="20">
        <f t="shared" si="4"/>
        <v>4851.25</v>
      </c>
      <c r="H19" s="17">
        <f t="shared" si="4"/>
        <v>8444.25</v>
      </c>
      <c r="I19" s="19">
        <f t="shared" si="4"/>
        <v>980.25</v>
      </c>
      <c r="J19" s="19">
        <f t="shared" si="4"/>
        <v>5627.5</v>
      </c>
      <c r="K19" s="20">
        <f t="shared" ref="K19" si="5">SUM(K6:K17)</f>
        <v>1836.5</v>
      </c>
      <c r="L19" s="33"/>
      <c r="M19" s="34"/>
      <c r="N19" s="34"/>
      <c r="O19" s="35"/>
      <c r="P19" s="31"/>
    </row>
    <row r="20" spans="3:16" ht="15.75" thickBot="1" x14ac:dyDescent="0.3">
      <c r="C20" s="36" t="s">
        <v>21</v>
      </c>
      <c r="D20" s="37">
        <f>D19/D19</f>
        <v>1</v>
      </c>
      <c r="E20" s="38">
        <f>E19/D19</f>
        <v>8.9508640305024298E-2</v>
      </c>
      <c r="F20" s="38">
        <f>F19/D19</f>
        <v>0.79115675542709551</v>
      </c>
      <c r="G20" s="39">
        <f>G19/D19</f>
        <v>0.1193346042678802</v>
      </c>
      <c r="H20" s="37">
        <f>H18/H18</f>
        <v>1</v>
      </c>
      <c r="I20" s="38">
        <f>I18/H18</f>
        <v>0.11608490984989786</v>
      </c>
      <c r="J20" s="38">
        <f>J18/H18</f>
        <v>0.66642981910767685</v>
      </c>
      <c r="K20" s="39">
        <f>K18/H18</f>
        <v>0.21748527104242532</v>
      </c>
      <c r="L20" s="40"/>
      <c r="M20" s="41"/>
      <c r="N20" s="41"/>
      <c r="O20" s="42"/>
      <c r="P20" s="43"/>
    </row>
    <row r="21" spans="3:16" x14ac:dyDescent="0.2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</sheetData>
  <mergeCells count="5">
    <mergeCell ref="C3:O3"/>
    <mergeCell ref="C4:C5"/>
    <mergeCell ref="D4:G4"/>
    <mergeCell ref="H4:K4"/>
    <mergeCell ref="L4:O4"/>
  </mergeCells>
  <conditionalFormatting sqref="P6:P17">
    <cfRule type="top10" dxfId="6" priority="25" percent="1" rank="10"/>
  </conditionalFormatting>
  <conditionalFormatting sqref="P7:P17">
    <cfRule type="top10" dxfId="5" priority="15" percent="1" rank="10"/>
  </conditionalFormatting>
  <conditionalFormatting sqref="P18:P19">
    <cfRule type="top10" dxfId="4" priority="27" percent="1" rank="10"/>
  </conditionalFormatting>
  <conditionalFormatting sqref="D6:G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{7DCEF3DD-4010-4E61-9213-372E23035E70}</x14:id>
        </ext>
      </extLst>
    </cfRule>
  </conditionalFormatting>
  <conditionalFormatting sqref="H7:K17 I6:K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{3C411EB7-BA92-41D0-BCBC-9759BB381B94}</x14:id>
        </ext>
      </extLst>
    </cfRule>
  </conditionalFormatting>
  <conditionalFormatting sqref="L6:L17">
    <cfRule type="top10" dxfId="3" priority="1" percent="1" rank="10"/>
  </conditionalFormatting>
  <conditionalFormatting sqref="L6:M17">
    <cfRule type="top10" dxfId="2" priority="4" percent="1" rank="10"/>
  </conditionalFormatting>
  <conditionalFormatting sqref="N6:N17">
    <cfRule type="top10" dxfId="1" priority="3" percent="1" rank="10"/>
  </conditionalFormatting>
  <conditionalFormatting sqref="O6:O17">
    <cfRule type="top10" dxfId="0" priority="2" percent="1" rank="10"/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CEF3DD-4010-4E61-9213-372E23035E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D6:G17</xm:sqref>
        </x14:conditionalFormatting>
        <x14:conditionalFormatting xmlns:xm="http://schemas.microsoft.com/office/excel/2006/main">
          <x14:cfRule type="dataBar" id="{3C411EB7-BA92-41D0-BCBC-9759BB381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H7:K17 I6:K6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0F8FF6E4BE4BBEF624CDCD6BDE45" ma:contentTypeVersion="9" ma:contentTypeDescription="Create a new document." ma:contentTypeScope="" ma:versionID="82f9c2ed862e1409753486003b8b09cb">
  <xsd:schema xmlns:xsd="http://www.w3.org/2001/XMLSchema" xmlns:xs="http://www.w3.org/2001/XMLSchema" xmlns:p="http://schemas.microsoft.com/office/2006/metadata/properties" xmlns:ns2="596fde78-8ff4-420d-88a7-48a690e021e6" xmlns:ns3="d0bf82b7-331f-4971-84a8-7b5b420e22bf" targetNamespace="http://schemas.microsoft.com/office/2006/metadata/properties" ma:root="true" ma:fieldsID="bfcd6d69fca9783e3a5c7e2da5e181b9" ns2:_="" ns3:_="">
    <xsd:import namespace="596fde78-8ff4-420d-88a7-48a690e021e6"/>
    <xsd:import namespace="d0bf82b7-331f-4971-84a8-7b5b420e2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fde78-8ff4-420d-88a7-48a690e02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61a3f9b-bc1a-43ab-a38e-fd120e3a5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f82b7-331f-4971-84a8-7b5b420e22b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f699d98-497c-422b-8da6-6b67ff2c3ca0}" ma:internalName="TaxCatchAll" ma:showField="CatchAllData" ma:web="d0bf82b7-331f-4971-84a8-7b5b420e22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6fde78-8ff4-420d-88a7-48a690e021e6">
      <Terms xmlns="http://schemas.microsoft.com/office/infopath/2007/PartnerControls"/>
    </lcf76f155ced4ddcb4097134ff3c332f>
    <TaxCatchAll xmlns="d0bf82b7-331f-4971-84a8-7b5b420e22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2E2FD-1B9A-48FC-92EF-F85741430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fde78-8ff4-420d-88a7-48a690e021e6"/>
    <ds:schemaRef ds:uri="d0bf82b7-331f-4971-84a8-7b5b420e2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DF0A24-81D2-49DB-AA18-D7DF261AFD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596fde78-8ff4-420d-88a7-48a690e021e6"/>
    <ds:schemaRef ds:uri="d0bf82b7-331f-4971-84a8-7b5b420e22b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C746EA-96CB-47C7-81E6-C919DC769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In-Transit Cargo</vt:lpstr>
    </vt:vector>
  </TitlesOfParts>
  <Manager/>
  <Company>ACT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 ALasmar</dc:creator>
  <cp:keywords/>
  <dc:description/>
  <cp:lastModifiedBy>Zaid Mousa</cp:lastModifiedBy>
  <cp:revision/>
  <dcterms:created xsi:type="dcterms:W3CDTF">2020-05-10T08:53:02Z</dcterms:created>
  <dcterms:modified xsi:type="dcterms:W3CDTF">2023-05-02T08:06:12Z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0x010100122C0F8FF6E4BE4BBEF624CDCD6BDE45</vt:lpwstr>
  </property>
  <property fmtid="{D5CDD505-2E9C-101B-9397-08002B2CF9AE}" pid="3" name="MediaServiceImageTags">
    <vt:lpwstr/>
  </property>
  <property fmtid="{D5CDD505-2E9C-101B-9397-08002B2CF9AE}" pid="4" name="Order">
    <vt:r8>133100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